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60" windowWidth="15600" windowHeight="10140" tabRatio="698" activeTab="0"/>
  </bookViews>
  <sheets>
    <sheet name="Мурзихинское  поселение  " sheetId="1" r:id="rId1"/>
  </sheets>
  <externalReferences>
    <externalReference r:id="rId4"/>
    <externalReference r:id="rId5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'Мурзихинское  поселение  '!$2:$2</definedName>
    <definedName name="_xlnm.Print_Area" localSheetId="0">'Мурзихинское  поселение  '!$A$1:$K$22</definedName>
    <definedName name="ПОКАЗАТЕЛИ_ДОЛГОСР.ПРОГНОЗА">'[1]2002(v2)'!#REF!</definedName>
  </definedNames>
  <calcPr fullCalcOnLoad="1"/>
</workbook>
</file>

<file path=xl/sharedStrings.xml><?xml version="1.0" encoding="utf-8"?>
<sst xmlns="http://schemas.openxmlformats.org/spreadsheetml/2006/main" count="40" uniqueCount="40">
  <si>
    <t>Показатели</t>
  </si>
  <si>
    <t xml:space="preserve"> Агропромышленный комплекс</t>
  </si>
  <si>
    <t>Потребительский рынок</t>
  </si>
  <si>
    <t xml:space="preserve"> Макроэкономические показатели</t>
  </si>
  <si>
    <t xml:space="preserve">       Картофель,  тонн </t>
  </si>
  <si>
    <t>1. Валовая  продукция сельского  хозяйства в  действующих  ценах  каждого года, млн. руб.</t>
  </si>
  <si>
    <t>1. Производство  основных  видов  сельскохозяйственной  продукции :</t>
  </si>
  <si>
    <t>2015              отчёт</t>
  </si>
  <si>
    <t xml:space="preserve">       Зерно (в весе после доработки), тыс.т                       </t>
  </si>
  <si>
    <t xml:space="preserve">       Овощи,  тонн</t>
  </si>
  <si>
    <t xml:space="preserve">       Скот  и  птица  (в  живом  весе),   тонн</t>
  </si>
  <si>
    <t xml:space="preserve">       Молоко,  тонн</t>
  </si>
  <si>
    <t xml:space="preserve">       Яйцо,  тыс. шт</t>
  </si>
  <si>
    <t>2017 отчет</t>
  </si>
  <si>
    <t>в  %  к  предыдущему  году в сопоставимых ценах</t>
  </si>
  <si>
    <t>8 мес. 2019г.</t>
  </si>
  <si>
    <t>2023 прогноз</t>
  </si>
  <si>
    <t>темп роста среднемесячной заработной платы, % к соответствующему периоду прошлого года</t>
  </si>
  <si>
    <t>2019  факт</t>
  </si>
  <si>
    <t>2018  отчет</t>
  </si>
  <si>
    <t>9 мес. 2020г.</t>
  </si>
  <si>
    <t>2.Фонд заработной платы работников крупных и средних предприятий, тыс. руб.*</t>
  </si>
  <si>
    <t>3.Среднесписочная численность работающих, чел.*</t>
  </si>
  <si>
    <t>4.Среднемесячная заработная плата работающих, руб.*</t>
  </si>
  <si>
    <t>2024 прогноз</t>
  </si>
  <si>
    <t>2020
отчет</t>
  </si>
  <si>
    <t>2021
отчет</t>
  </si>
  <si>
    <t>9 мес. 2022г.</t>
  </si>
  <si>
    <t>2025 прогноз</t>
  </si>
  <si>
    <r>
      <t xml:space="preserve">ПРОГНОЗ 
социально-экономического развития </t>
    </r>
    <r>
      <rPr>
        <b/>
        <i/>
        <sz val="16"/>
        <color indexed="10"/>
        <rFont val="Times New Roman"/>
        <family val="1"/>
      </rPr>
      <t xml:space="preserve">Мурзихинского сельского поселения  </t>
    </r>
    <r>
      <rPr>
        <b/>
        <sz val="16"/>
        <rFont val="Times New Roman"/>
        <family val="1"/>
      </rPr>
      <t xml:space="preserve"> Елабужского муниципального района  на 2024 год и плановый период 2025-2026 годы</t>
    </r>
  </si>
  <si>
    <t xml:space="preserve"> 9 мес. 2023 г.</t>
  </si>
  <si>
    <t>2026 прогноз</t>
  </si>
  <si>
    <t>числ</t>
  </si>
  <si>
    <t>фонд 9 мес</t>
  </si>
  <si>
    <t>среднемес.9 мес</t>
  </si>
  <si>
    <t>фонд 9 мес.</t>
  </si>
  <si>
    <t>1.Оборот розничной торговли, млн. руб.**</t>
  </si>
  <si>
    <t>в  сопоставимых ценах, в  %  к  предыдущему  году**</t>
  </si>
  <si>
    <t xml:space="preserve">*данные статистики 9 мес. </t>
  </si>
  <si>
    <t xml:space="preserve">** данные за 6 мес.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</si>
</sst>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0"/>
    <numFmt numFmtId="183" formatCode="#,##0.0"/>
    <numFmt numFmtId="184" formatCode="h:mm;@"/>
    <numFmt numFmtId="185" formatCode="dd/mm/yy;@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[$-F400]h:mm:ss\ AM/PM"/>
    <numFmt numFmtId="193" formatCode="[$-F800]dddd\,\ mmmm\ dd\,\ yyyy"/>
    <numFmt numFmtId="194" formatCode="0.0000000"/>
    <numFmt numFmtId="195" formatCode="0.000000"/>
    <numFmt numFmtId="196" formatCode="0.00000000"/>
    <numFmt numFmtId="197" formatCode="0.000000000"/>
    <numFmt numFmtId="198" formatCode="#,##0.000"/>
    <numFmt numFmtId="199" formatCode="_-* #,##0.000_р_._-;\-* #,##0.000_р_._-;_-* &quot;-&quot;??_р_._-;_-@_-"/>
    <numFmt numFmtId="200" formatCode="#,##0.0000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6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 horizontal="justify"/>
    </xf>
    <xf numFmtId="0" fontId="0" fillId="0" borderId="0" xfId="0" applyNumberFormat="1" applyAlignment="1" applyProtection="1">
      <alignment horizontal="justify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justify"/>
    </xf>
    <xf numFmtId="0" fontId="4" fillId="0" borderId="0" xfId="42" applyNumberFormat="1" applyAlignment="1" applyProtection="1">
      <alignment horizontal="justify"/>
      <protection/>
    </xf>
    <xf numFmtId="0" fontId="4" fillId="0" borderId="0" xfId="42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42" applyBorder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/>
    </xf>
    <xf numFmtId="180" fontId="1" fillId="33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0" fontId="8" fillId="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4" borderId="10" xfId="0" applyNumberFormat="1" applyFont="1" applyFill="1" applyBorder="1" applyAlignment="1" applyProtection="1">
      <alignment horizontal="left" vertical="center" wrapText="1"/>
      <protection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center"/>
    </xf>
    <xf numFmtId="183" fontId="8" fillId="0" borderId="10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horizontal="right" vertical="center"/>
      <protection hidden="1" locked="0"/>
    </xf>
    <xf numFmtId="0" fontId="8" fillId="0" borderId="10" xfId="0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hidden="1" locked="0"/>
    </xf>
    <xf numFmtId="0" fontId="0" fillId="0" borderId="10" xfId="0" applyBorder="1" applyAlignment="1">
      <alignment/>
    </xf>
    <xf numFmtId="0" fontId="49" fillId="0" borderId="10" xfId="0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2" fontId="8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3" fillId="0" borderId="13" xfId="0" applyNumberFormat="1" applyFont="1" applyFill="1" applyBorder="1" applyAlignment="1" applyProtection="1">
      <alignment vertical="center"/>
      <protection hidden="1"/>
    </xf>
    <xf numFmtId="180" fontId="8" fillId="34" borderId="10" xfId="0" applyNumberFormat="1" applyFont="1" applyFill="1" applyBorder="1" applyAlignment="1">
      <alignment horizontal="right" vertical="center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8" fillId="34" borderId="10" xfId="0" applyNumberFormat="1" applyFont="1" applyFill="1" applyBorder="1" applyAlignment="1" applyProtection="1">
      <alignment vertical="center"/>
      <protection locked="0"/>
    </xf>
    <xf numFmtId="1" fontId="8" fillId="34" borderId="10" xfId="0" applyNumberFormat="1" applyFont="1" applyFill="1" applyBorder="1" applyAlignment="1">
      <alignment horizontal="right" vertical="center"/>
    </xf>
    <xf numFmtId="183" fontId="8" fillId="34" borderId="10" xfId="0" applyNumberFormat="1" applyFont="1" applyFill="1" applyBorder="1" applyAlignment="1" applyProtection="1">
      <alignment vertical="center"/>
      <protection locked="0"/>
    </xf>
    <xf numFmtId="180" fontId="8" fillId="34" borderId="10" xfId="0" applyNumberFormat="1" applyFont="1" applyFill="1" applyBorder="1" applyAlignment="1" applyProtection="1">
      <alignment horizontal="right" vertical="center"/>
      <protection hidden="1" locked="0"/>
    </xf>
    <xf numFmtId="2" fontId="8" fillId="34" borderId="10" xfId="0" applyNumberFormat="1" applyFont="1" applyFill="1" applyBorder="1" applyAlignment="1">
      <alignment horizontal="right" vertical="center"/>
    </xf>
    <xf numFmtId="1" fontId="8" fillId="34" borderId="10" xfId="0" applyNumberFormat="1" applyFont="1" applyFill="1" applyBorder="1" applyAlignment="1" applyProtection="1">
      <alignment vertical="center"/>
      <protection locked="0"/>
    </xf>
    <xf numFmtId="1" fontId="8" fillId="34" borderId="10" xfId="0" applyNumberFormat="1" applyFont="1" applyFill="1" applyBorder="1" applyAlignment="1" applyProtection="1">
      <alignment horizontal="right" vertical="center"/>
      <protection hidden="1" locked="0"/>
    </xf>
    <xf numFmtId="4" fontId="8" fillId="34" borderId="10" xfId="0" applyNumberFormat="1" applyFont="1" applyFill="1" applyBorder="1" applyAlignment="1" applyProtection="1">
      <alignment horizontal="right" vertical="center"/>
      <protection hidden="1" locked="0"/>
    </xf>
    <xf numFmtId="180" fontId="50" fillId="0" borderId="10" xfId="0" applyNumberFormat="1" applyFont="1" applyFill="1" applyBorder="1" applyAlignment="1">
      <alignment horizontal="right" vertical="center"/>
    </xf>
    <xf numFmtId="180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50" fillId="0" borderId="10" xfId="0" applyNumberFormat="1" applyFont="1" applyFill="1" applyBorder="1" applyAlignment="1" applyProtection="1">
      <alignment vertical="center"/>
      <protection locked="0"/>
    </xf>
    <xf numFmtId="1" fontId="50" fillId="0" borderId="10" xfId="0" applyNumberFormat="1" applyFont="1" applyFill="1" applyBorder="1" applyAlignment="1">
      <alignment horizontal="right" vertical="center"/>
    </xf>
    <xf numFmtId="183" fontId="50" fillId="0" borderId="10" xfId="0" applyNumberFormat="1" applyFont="1" applyFill="1" applyBorder="1" applyAlignment="1" applyProtection="1">
      <alignment vertical="center"/>
      <protection locked="0"/>
    </xf>
    <xf numFmtId="180" fontId="50" fillId="0" borderId="10" xfId="0" applyNumberFormat="1" applyFont="1" applyFill="1" applyBorder="1" applyAlignment="1" applyProtection="1">
      <alignment horizontal="right" vertical="center"/>
      <protection hidden="1" locked="0"/>
    </xf>
    <xf numFmtId="2" fontId="50" fillId="0" borderId="10" xfId="0" applyNumberFormat="1" applyFont="1" applyFill="1" applyBorder="1" applyAlignment="1">
      <alignment horizontal="right" vertical="center"/>
    </xf>
    <xf numFmtId="4" fontId="50" fillId="0" borderId="10" xfId="0" applyNumberFormat="1" applyFont="1" applyFill="1" applyBorder="1" applyAlignment="1" applyProtection="1">
      <alignment horizontal="right" vertical="center"/>
      <protection hidden="1" locked="0"/>
    </xf>
    <xf numFmtId="2" fontId="50" fillId="0" borderId="10" xfId="0" applyNumberFormat="1" applyFont="1" applyFill="1" applyBorder="1" applyAlignment="1" applyProtection="1">
      <alignment horizontal="right" vertical="center"/>
      <protection hidden="1" locked="0"/>
    </xf>
    <xf numFmtId="180" fontId="50" fillId="35" borderId="10" xfId="0" applyNumberFormat="1" applyFont="1" applyFill="1" applyBorder="1" applyAlignment="1">
      <alignment horizontal="right" vertical="center"/>
    </xf>
    <xf numFmtId="180" fontId="50" fillId="35" borderId="10" xfId="0" applyNumberFormat="1" applyFont="1" applyFill="1" applyBorder="1" applyAlignment="1" applyProtection="1">
      <alignment vertical="center"/>
      <protection locked="0"/>
    </xf>
    <xf numFmtId="1" fontId="50" fillId="35" borderId="10" xfId="0" applyNumberFormat="1" applyFont="1" applyFill="1" applyBorder="1" applyAlignment="1">
      <alignment horizontal="right" vertical="center"/>
    </xf>
    <xf numFmtId="183" fontId="50" fillId="35" borderId="10" xfId="0" applyNumberFormat="1" applyFont="1" applyFill="1" applyBorder="1" applyAlignment="1" applyProtection="1">
      <alignment vertical="center"/>
      <protection locked="0"/>
    </xf>
    <xf numFmtId="2" fontId="50" fillId="35" borderId="10" xfId="0" applyNumberFormat="1" applyFont="1" applyFill="1" applyBorder="1" applyAlignment="1">
      <alignment horizontal="right" vertical="center"/>
    </xf>
    <xf numFmtId="1" fontId="8" fillId="35" borderId="10" xfId="0" applyNumberFormat="1" applyFont="1" applyFill="1" applyBorder="1" applyAlignment="1" applyProtection="1">
      <alignment vertical="center"/>
      <protection locked="0"/>
    </xf>
    <xf numFmtId="180" fontId="50" fillId="35" borderId="10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0</xdr:rowOff>
    </xdr:from>
    <xdr:to>
      <xdr:col>0</xdr:col>
      <xdr:colOff>342900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Оценка DCF"/>
      <sheetName val="GKN (2)"/>
      <sheetName val="ПЕРЕЧЕНЬ"/>
      <sheetName val="Лист2"/>
      <sheetName val="Программа"/>
      <sheetName val="Предпр.-взвеш. оценка"/>
      <sheetName val="Сдача "/>
      <sheetName val="Управление"/>
      <sheetName val="2009(2,3)_(2)"/>
      <sheetName val="база_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3"/>
  <sheetViews>
    <sheetView tabSelected="1" zoomScaleSheetLayoutView="110" zoomScalePageLayoutView="0" workbookViewId="0" topLeftCell="A10">
      <selection activeCell="V8" sqref="V8"/>
    </sheetView>
  </sheetViews>
  <sheetFormatPr defaultColWidth="31.75390625" defaultRowHeight="12.75"/>
  <cols>
    <col min="1" max="1" width="71.625" style="2" customWidth="1"/>
    <col min="2" max="2" width="14.00390625" style="0" hidden="1" customWidth="1"/>
    <col min="3" max="3" width="13.00390625" style="0" hidden="1" customWidth="1"/>
    <col min="4" max="5" width="14.125" style="0" hidden="1" customWidth="1"/>
    <col min="6" max="7" width="13.625" style="0" hidden="1" customWidth="1"/>
    <col min="8" max="9" width="14.75390625" style="0" hidden="1" customWidth="1"/>
    <col min="10" max="10" width="10.375" style="0" hidden="1" customWidth="1"/>
    <col min="11" max="12" width="14.625" style="8" customWidth="1"/>
    <col min="13" max="13" width="13.375" style="0" customWidth="1"/>
    <col min="14" max="14" width="13.625" style="0" customWidth="1"/>
    <col min="15" max="16" width="16.375" style="0" customWidth="1"/>
    <col min="17" max="20" width="0" style="0" hidden="1" customWidth="1"/>
  </cols>
  <sheetData>
    <row r="1" spans="1:13" s="3" customFormat="1" ht="68.2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6" s="4" customFormat="1" ht="77.25" customHeight="1">
      <c r="A2" s="10" t="s">
        <v>0</v>
      </c>
      <c r="B2" s="10" t="s">
        <v>7</v>
      </c>
      <c r="C2" s="10" t="s">
        <v>13</v>
      </c>
      <c r="D2" s="10" t="s">
        <v>19</v>
      </c>
      <c r="E2" s="10" t="s">
        <v>15</v>
      </c>
      <c r="F2" s="10" t="s">
        <v>18</v>
      </c>
      <c r="G2" s="10" t="s">
        <v>20</v>
      </c>
      <c r="H2" s="10" t="s">
        <v>25</v>
      </c>
      <c r="I2" s="10" t="s">
        <v>26</v>
      </c>
      <c r="J2" s="10" t="s">
        <v>27</v>
      </c>
      <c r="K2" s="10">
        <v>2022</v>
      </c>
      <c r="L2" s="10" t="s">
        <v>30</v>
      </c>
      <c r="M2" s="10" t="s">
        <v>16</v>
      </c>
      <c r="N2" s="10" t="s">
        <v>24</v>
      </c>
      <c r="O2" s="10" t="s">
        <v>28</v>
      </c>
      <c r="P2" s="10" t="s">
        <v>31</v>
      </c>
    </row>
    <row r="3" spans="1:13" s="4" customFormat="1" ht="24.75" customHeight="1">
      <c r="A3" s="67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6" ht="46.5" customHeight="1">
      <c r="A4" s="14" t="s">
        <v>5</v>
      </c>
      <c r="B4" s="18">
        <v>23.268</v>
      </c>
      <c r="C4" s="18">
        <v>29.3</v>
      </c>
      <c r="D4" s="18">
        <v>14.425421982086753</v>
      </c>
      <c r="E4" s="18">
        <v>37.851182910316226</v>
      </c>
      <c r="F4" s="35">
        <v>42.312597813389516</v>
      </c>
      <c r="G4" s="35">
        <v>31.827567438117534</v>
      </c>
      <c r="H4" s="18">
        <v>60.64352326617979</v>
      </c>
      <c r="I4" s="45">
        <v>36.431393867058745</v>
      </c>
      <c r="J4" s="45">
        <v>44.87507958571588</v>
      </c>
      <c r="K4" s="54">
        <v>1.089031485727283</v>
      </c>
      <c r="L4" s="54">
        <v>0.4769493536162222</v>
      </c>
      <c r="M4" s="54">
        <v>0.011144848362635176</v>
      </c>
      <c r="N4" s="54">
        <v>0.11661490180692598</v>
      </c>
      <c r="O4" s="54">
        <v>0.19831805443597914</v>
      </c>
      <c r="P4" s="54">
        <v>0.030449492875182657</v>
      </c>
    </row>
    <row r="5" spans="1:16" ht="24.75" customHeight="1">
      <c r="A5" s="15" t="s">
        <v>14</v>
      </c>
      <c r="B5" s="19">
        <v>182.7</v>
      </c>
      <c r="C5" s="19">
        <v>82.9</v>
      </c>
      <c r="D5" s="19">
        <v>48.93514567762329</v>
      </c>
      <c r="E5" s="19">
        <v>313.8996975676936</v>
      </c>
      <c r="F5" s="36">
        <v>275.11523486971606</v>
      </c>
      <c r="G5" s="36">
        <v>80.39122817294901</v>
      </c>
      <c r="H5" s="19">
        <v>143.23270574226603</v>
      </c>
      <c r="I5" s="46">
        <v>47.21897829045734</v>
      </c>
      <c r="J5" s="46">
        <v>136.48197921884486</v>
      </c>
      <c r="K5" s="54">
        <v>2.947994666285953</v>
      </c>
      <c r="L5" s="54">
        <v>12.162579819183927</v>
      </c>
      <c r="M5" s="54">
        <v>1.00924306235854</v>
      </c>
      <c r="N5" s="54">
        <v>1031.9102637115259</v>
      </c>
      <c r="O5" s="54">
        <v>167.71435923773714</v>
      </c>
      <c r="P5" s="54">
        <v>15.141881943691871</v>
      </c>
    </row>
    <row r="6" spans="1:20" s="4" customFormat="1" ht="41.25" customHeight="1">
      <c r="A6" s="14" t="s">
        <v>21</v>
      </c>
      <c r="B6" s="20">
        <v>687.3</v>
      </c>
      <c r="C6" s="20">
        <v>1348.1999999999998</v>
      </c>
      <c r="D6" s="20">
        <v>1808.1000000000001</v>
      </c>
      <c r="E6" s="20">
        <v>1477.2</v>
      </c>
      <c r="F6" s="37">
        <v>2779.4</v>
      </c>
      <c r="G6" s="37">
        <v>2049.1</v>
      </c>
      <c r="H6" s="20">
        <v>2736.7</v>
      </c>
      <c r="I6" s="20">
        <v>2677.7000000000003</v>
      </c>
      <c r="J6" s="47">
        <f>J8*J7*8/1000</f>
        <v>1672.35</v>
      </c>
      <c r="K6" s="55">
        <v>3057.3</v>
      </c>
      <c r="L6" s="55">
        <v>2049.3999999999996</v>
      </c>
      <c r="M6" s="55">
        <v>3118.45</v>
      </c>
      <c r="N6" s="55">
        <v>3180.81</v>
      </c>
      <c r="O6" s="55">
        <v>3244.43</v>
      </c>
      <c r="P6" s="55">
        <v>3341.76</v>
      </c>
      <c r="Q6" s="4">
        <v>0.011144848362635176</v>
      </c>
      <c r="R6" s="4">
        <v>0.11661490180692598</v>
      </c>
      <c r="S6" s="4">
        <v>0.19831805443597914</v>
      </c>
      <c r="T6" s="4">
        <v>0.030449492875182657</v>
      </c>
    </row>
    <row r="7" spans="1:20" s="4" customFormat="1" ht="25.5" customHeight="1">
      <c r="A7" s="14" t="s">
        <v>22</v>
      </c>
      <c r="B7" s="21">
        <v>2</v>
      </c>
      <c r="C7" s="22">
        <v>6</v>
      </c>
      <c r="D7" s="22">
        <v>6</v>
      </c>
      <c r="E7" s="22">
        <v>8.4</v>
      </c>
      <c r="F7" s="38">
        <v>8</v>
      </c>
      <c r="G7" s="38">
        <v>8</v>
      </c>
      <c r="H7" s="22">
        <v>8</v>
      </c>
      <c r="I7" s="22">
        <v>7</v>
      </c>
      <c r="J7" s="48">
        <v>7.5</v>
      </c>
      <c r="K7" s="56">
        <v>7</v>
      </c>
      <c r="L7" s="56">
        <v>7</v>
      </c>
      <c r="M7" s="56">
        <v>7</v>
      </c>
      <c r="N7" s="56">
        <v>7</v>
      </c>
      <c r="O7" s="56">
        <v>7</v>
      </c>
      <c r="P7" s="56">
        <v>7</v>
      </c>
      <c r="Q7" s="4">
        <v>1.00924306235854</v>
      </c>
      <c r="R7" s="4">
        <v>1031.9102637115259</v>
      </c>
      <c r="S7" s="4">
        <v>167.71435923773714</v>
      </c>
      <c r="T7" s="4">
        <v>15.141881943691871</v>
      </c>
    </row>
    <row r="8" spans="1:16" s="4" customFormat="1" ht="24.75" customHeight="1">
      <c r="A8" s="14" t="s">
        <v>23</v>
      </c>
      <c r="B8" s="23">
        <v>28637.5</v>
      </c>
      <c r="C8" s="23">
        <f>C6/12/C7*1000</f>
        <v>18724.999999999996</v>
      </c>
      <c r="D8" s="23">
        <f>D6/12/D7*1000</f>
        <v>25112.5</v>
      </c>
      <c r="E8" s="23">
        <f>E6/6/E7*1000</f>
        <v>29309.52380952381</v>
      </c>
      <c r="F8" s="39">
        <f>F6/12/F7*1000</f>
        <v>28952.083333333336</v>
      </c>
      <c r="G8" s="39">
        <f>G6/7/G7*1000</f>
        <v>36591.07142857143</v>
      </c>
      <c r="H8" s="23">
        <v>29241.6</v>
      </c>
      <c r="I8" s="23">
        <f>I6/12/I7*1000</f>
        <v>31877.380952380954</v>
      </c>
      <c r="J8" s="49">
        <v>27872.5</v>
      </c>
      <c r="K8" s="57">
        <v>35883.802816901414</v>
      </c>
      <c r="L8" s="57">
        <v>32530.158730158724</v>
      </c>
      <c r="M8" s="57">
        <v>36601.525821596246</v>
      </c>
      <c r="N8" s="57">
        <v>37333.450704225346</v>
      </c>
      <c r="O8" s="57">
        <v>38080.164319248826</v>
      </c>
      <c r="P8" s="57">
        <v>39783.3</v>
      </c>
    </row>
    <row r="9" spans="1:16" s="4" customFormat="1" ht="42" customHeight="1">
      <c r="A9" s="16" t="s">
        <v>17</v>
      </c>
      <c r="B9" s="24">
        <v>103.6</v>
      </c>
      <c r="C9" s="24">
        <v>99.79999999999998</v>
      </c>
      <c r="D9" s="24">
        <f>D8/C8*100</f>
        <v>134.1121495327103</v>
      </c>
      <c r="E9" s="24">
        <v>125.9</v>
      </c>
      <c r="F9" s="40">
        <f>F8/D8*100</f>
        <v>115.28953044632489</v>
      </c>
      <c r="G9" s="40">
        <f>G8/E8*100</f>
        <v>124.84362307067425</v>
      </c>
      <c r="H9" s="24">
        <f>H8/F8*100</f>
        <v>100.99998560840469</v>
      </c>
      <c r="I9" s="24">
        <f>I8/H8*100</f>
        <v>109.01380551126121</v>
      </c>
      <c r="J9" s="50">
        <f>J8/G8*100</f>
        <v>76.172953979796</v>
      </c>
      <c r="K9" s="50">
        <f>K8/I8*100</f>
        <v>112.56822783059037</v>
      </c>
      <c r="L9" s="50">
        <f>L8/J8*100</f>
        <v>116.71058832239206</v>
      </c>
      <c r="M9" s="50">
        <f>M8/K8*100</f>
        <v>102.00013083439634</v>
      </c>
      <c r="N9" s="50">
        <f>N8/M8*100</f>
        <v>101.99971139508408</v>
      </c>
      <c r="O9" s="50">
        <f>O8/N8*100</f>
        <v>102.00011946642525</v>
      </c>
      <c r="P9" s="50">
        <f>P8/O8*100</f>
        <v>104.47250087072307</v>
      </c>
    </row>
    <row r="10" spans="1:13" ht="25.5" customHeight="1">
      <c r="A10" s="64" t="s">
        <v>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6" ht="37.5">
      <c r="A11" s="16" t="s">
        <v>6</v>
      </c>
      <c r="B11" s="25"/>
      <c r="C11" s="28"/>
      <c r="D11" s="28"/>
      <c r="E11" s="28"/>
      <c r="F11" s="28"/>
      <c r="G11" s="28"/>
      <c r="H11" s="28"/>
      <c r="I11" s="28"/>
      <c r="J11" s="28"/>
      <c r="K11" s="27"/>
      <c r="L11" s="27"/>
      <c r="M11" s="27"/>
      <c r="N11" s="27"/>
      <c r="O11" s="27"/>
      <c r="P11" s="27"/>
    </row>
    <row r="12" spans="1:16" ht="21" customHeight="1">
      <c r="A12" s="17" t="s">
        <v>8</v>
      </c>
      <c r="B12" s="18">
        <v>2.5</v>
      </c>
      <c r="C12" s="30">
        <v>3.534</v>
      </c>
      <c r="D12" s="30">
        <v>0.75</v>
      </c>
      <c r="E12" s="30">
        <v>3.24</v>
      </c>
      <c r="F12" s="41">
        <v>2.89785714285714</v>
      </c>
      <c r="G12" s="41">
        <v>2.865</v>
      </c>
      <c r="H12" s="30">
        <v>2.76507142857143</v>
      </c>
      <c r="I12" s="51">
        <v>1.63321428571429</v>
      </c>
      <c r="J12" s="51">
        <v>1.72285714285714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</row>
    <row r="13" spans="1:16" ht="21" customHeight="1">
      <c r="A13" s="17" t="s">
        <v>4</v>
      </c>
      <c r="B13" s="20">
        <v>0</v>
      </c>
      <c r="C13" s="29">
        <v>0</v>
      </c>
      <c r="D13" s="29">
        <v>0</v>
      </c>
      <c r="E13" s="29"/>
      <c r="F13" s="42">
        <v>0</v>
      </c>
      <c r="G13" s="42">
        <v>0</v>
      </c>
      <c r="H13" s="29">
        <v>0</v>
      </c>
      <c r="I13" s="29">
        <v>0</v>
      </c>
      <c r="J13" s="2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ht="21" customHeight="1">
      <c r="A14" s="17" t="s">
        <v>9</v>
      </c>
      <c r="B14" s="20">
        <v>0</v>
      </c>
      <c r="C14" s="29">
        <v>0</v>
      </c>
      <c r="D14" s="29">
        <v>0</v>
      </c>
      <c r="E14" s="29"/>
      <c r="F14" s="42">
        <v>0</v>
      </c>
      <c r="G14" s="42">
        <v>0</v>
      </c>
      <c r="H14" s="29">
        <v>0</v>
      </c>
      <c r="I14" s="29">
        <v>0</v>
      </c>
      <c r="J14" s="2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ht="21" customHeight="1">
      <c r="A15" s="17" t="s">
        <v>10</v>
      </c>
      <c r="B15" s="24">
        <v>40.9</v>
      </c>
      <c r="C15" s="31">
        <v>0</v>
      </c>
      <c r="D15" s="24">
        <v>75.33333333333333</v>
      </c>
      <c r="E15" s="24">
        <v>38.6</v>
      </c>
      <c r="F15" s="40">
        <v>25.466666666666665</v>
      </c>
      <c r="G15" s="40">
        <v>16.333333333333332</v>
      </c>
      <c r="H15" s="24">
        <v>9.266666666666667</v>
      </c>
      <c r="I15" s="50">
        <v>15.066666666666666</v>
      </c>
      <c r="J15" s="50">
        <v>10.4666666666667</v>
      </c>
      <c r="K15" s="60">
        <v>3.5066666666666606</v>
      </c>
      <c r="L15" s="60">
        <v>2.080000000000003</v>
      </c>
      <c r="M15" s="60">
        <v>0.039999999999993936</v>
      </c>
      <c r="N15" s="60">
        <v>0.366666666666697</v>
      </c>
      <c r="O15" s="60">
        <v>0.39999999999996966</v>
      </c>
      <c r="P15" s="60">
        <v>0.03333333333336365</v>
      </c>
    </row>
    <row r="16" spans="1:16" s="13" customFormat="1" ht="21" customHeight="1">
      <c r="A16" s="17" t="s">
        <v>11</v>
      </c>
      <c r="B16" s="24">
        <v>168.6</v>
      </c>
      <c r="C16" s="31">
        <v>0</v>
      </c>
      <c r="D16" s="31">
        <v>0</v>
      </c>
      <c r="E16" s="31"/>
      <c r="F16" s="43">
        <v>0</v>
      </c>
      <c r="G16" s="43"/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</row>
    <row r="17" spans="1:16" s="13" customFormat="1" ht="21" customHeight="1">
      <c r="A17" s="17" t="s">
        <v>12</v>
      </c>
      <c r="B17" s="20">
        <v>0</v>
      </c>
      <c r="C17" s="29">
        <v>0</v>
      </c>
      <c r="D17" s="29">
        <v>0</v>
      </c>
      <c r="E17" s="29"/>
      <c r="F17" s="42">
        <v>0</v>
      </c>
      <c r="G17" s="42"/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6" s="13" customFormat="1" ht="18" customHeight="1">
      <c r="A18" s="32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4"/>
      <c r="O18" s="34"/>
      <c r="P18" s="34"/>
    </row>
    <row r="19" spans="1:16" ht="24" customHeight="1">
      <c r="A19" s="17" t="s">
        <v>36</v>
      </c>
      <c r="B19" s="26">
        <v>5.0173</v>
      </c>
      <c r="C19" s="26">
        <v>4.61</v>
      </c>
      <c r="D19" s="26">
        <v>2.85</v>
      </c>
      <c r="E19" s="26">
        <v>1.65</v>
      </c>
      <c r="F19" s="44">
        <v>3.497</v>
      </c>
      <c r="G19" s="44">
        <v>3.609</v>
      </c>
      <c r="H19" s="26">
        <v>4.81</v>
      </c>
      <c r="I19" s="26">
        <v>5.42566666666667</v>
      </c>
      <c r="J19" s="52">
        <v>2.91098360655738</v>
      </c>
      <c r="K19" s="53">
        <v>5.919</v>
      </c>
      <c r="L19" s="53">
        <v>3.065</v>
      </c>
      <c r="M19" s="53">
        <v>6.233014788</v>
      </c>
      <c r="N19" s="53">
        <v>6.60381683773812</v>
      </c>
      <c r="O19" s="53">
        <v>6.97098905391636</v>
      </c>
      <c r="P19" s="53">
        <v>7.35857604531411</v>
      </c>
    </row>
    <row r="20" spans="1:16" ht="22.5" customHeight="1">
      <c r="A20" s="15" t="s">
        <v>37</v>
      </c>
      <c r="B20" s="24">
        <v>103.0337380918644</v>
      </c>
      <c r="C20" s="24">
        <v>97.4</v>
      </c>
      <c r="D20" s="24">
        <v>60.317887559912556</v>
      </c>
      <c r="E20" s="24">
        <v>106.8</v>
      </c>
      <c r="F20" s="40">
        <v>116.80057929346503</v>
      </c>
      <c r="G20" s="40">
        <v>199.61846268893646</v>
      </c>
      <c r="H20" s="24">
        <v>132.51104855634586</v>
      </c>
      <c r="I20" s="24">
        <v>104.44418777752111</v>
      </c>
      <c r="J20" s="50">
        <v>90.39947902436262</v>
      </c>
      <c r="K20" s="50">
        <v>100.08494002625419</v>
      </c>
      <c r="L20" s="50">
        <v>100.09999999999998</v>
      </c>
      <c r="M20" s="50">
        <v>100.10000000000001</v>
      </c>
      <c r="N20" s="50">
        <v>101.00000000000001</v>
      </c>
      <c r="O20" s="50">
        <v>101.5</v>
      </c>
      <c r="P20" s="50">
        <v>101.5</v>
      </c>
    </row>
    <row r="21" spans="1:10" ht="15.75">
      <c r="A21" s="2" t="s">
        <v>38</v>
      </c>
      <c r="B21" s="12"/>
      <c r="C21" s="12"/>
      <c r="D21" s="11"/>
      <c r="E21" s="11"/>
      <c r="F21" s="11"/>
      <c r="G21" s="11"/>
      <c r="H21" s="11"/>
      <c r="I21" s="11"/>
      <c r="J21" s="11"/>
    </row>
    <row r="22" spans="1:10" ht="12.75">
      <c r="A22" s="2" t="s">
        <v>39</v>
      </c>
      <c r="B22" s="8"/>
      <c r="C22" s="8"/>
      <c r="D22" s="8"/>
      <c r="E22" s="8"/>
      <c r="F22" s="8"/>
      <c r="G22" s="8"/>
      <c r="H22" s="8"/>
      <c r="I22" s="8"/>
      <c r="J22" s="8"/>
    </row>
    <row r="23" spans="1:12" ht="12.75" hidden="1">
      <c r="A23" s="5"/>
      <c r="K23" s="61" t="s">
        <v>32</v>
      </c>
      <c r="L23" s="61" t="s">
        <v>33</v>
      </c>
    </row>
    <row r="24" ht="12.75" hidden="1">
      <c r="A24" s="5"/>
    </row>
    <row r="25" spans="1:12" ht="12.75" hidden="1">
      <c r="A25" s="5"/>
      <c r="K25" s="61"/>
      <c r="L25" s="61"/>
    </row>
    <row r="26" spans="1:12" ht="12.75" hidden="1">
      <c r="A26" s="5"/>
      <c r="K26" s="8">
        <v>1</v>
      </c>
      <c r="L26" s="8">
        <v>519.9</v>
      </c>
    </row>
    <row r="27" spans="1:12" ht="12.75" hidden="1">
      <c r="A27" s="5"/>
      <c r="K27" s="8">
        <v>5</v>
      </c>
      <c r="L27" s="8">
        <v>1268.8</v>
      </c>
    </row>
    <row r="28" spans="1:12" ht="12.75" hidden="1">
      <c r="A28" s="5"/>
      <c r="K28" s="8">
        <v>1</v>
      </c>
      <c r="L28" s="8">
        <v>260.7</v>
      </c>
    </row>
    <row r="29" spans="1:12" ht="12.75" hidden="1">
      <c r="A29" s="5"/>
      <c r="K29" s="62">
        <f>SUM(K26:K28)</f>
        <v>7</v>
      </c>
      <c r="L29" s="62">
        <f>SUM(L26:L28)</f>
        <v>2049.3999999999996</v>
      </c>
    </row>
    <row r="30" ht="12.75" hidden="1">
      <c r="A30" s="5"/>
    </row>
    <row r="31" spans="1:12" ht="12.75" hidden="1">
      <c r="A31" s="5"/>
      <c r="K31" s="8" t="s">
        <v>34</v>
      </c>
      <c r="L31" s="63">
        <f>L29/K29/9*1000</f>
        <v>32530.158730158724</v>
      </c>
    </row>
    <row r="32" ht="12.75" hidden="1">
      <c r="A32" s="5"/>
    </row>
    <row r="33" spans="1:12" ht="12.75" hidden="1">
      <c r="A33" s="5"/>
      <c r="K33" s="8" t="s">
        <v>35</v>
      </c>
      <c r="L33" s="63">
        <f>L31*9/1000*7</f>
        <v>2049.3999999999996</v>
      </c>
    </row>
    <row r="34" ht="12.75" hidden="1">
      <c r="A34" s="5"/>
    </row>
    <row r="35" ht="12.75">
      <c r="A35" s="5"/>
    </row>
    <row r="36" ht="12.75">
      <c r="A36" s="5"/>
    </row>
    <row r="37" ht="12" customHeight="1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spans="1:12" s="7" customFormat="1" ht="12.75">
      <c r="A57" s="6"/>
      <c r="K57" s="9"/>
      <c r="L57" s="9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</sheetData>
  <sheetProtection/>
  <mergeCells count="3">
    <mergeCell ref="A10:M10"/>
    <mergeCell ref="A3:M3"/>
    <mergeCell ref="A1:M1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portrait" paperSize="9" scale="67" r:id="rId2"/>
  <headerFooter alignWithMargins="0">
    <oddHeader>&amp;L&amp;D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Чертопятова</dc:creator>
  <cp:keywords/>
  <dc:description/>
  <cp:lastModifiedBy>CarlinaSV</cp:lastModifiedBy>
  <cp:lastPrinted>2017-10-12T08:34:27Z</cp:lastPrinted>
  <dcterms:created xsi:type="dcterms:W3CDTF">1999-04-01T12:06:39Z</dcterms:created>
  <dcterms:modified xsi:type="dcterms:W3CDTF">2023-11-01T08:25:37Z</dcterms:modified>
  <cp:category/>
  <cp:version/>
  <cp:contentType/>
  <cp:contentStatus/>
</cp:coreProperties>
</file>