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236" windowWidth="14310" windowHeight="12855" tabRatio="818" activeTab="0"/>
  </bookViews>
  <sheets>
    <sheet name="Мурз" sheetId="1" r:id="rId1"/>
  </sheets>
  <definedNames>
    <definedName name="APPT" localSheetId="0">'Мурз'!#REF!</definedName>
    <definedName name="FIO" localSheetId="0">'Мурз'!#REF!</definedName>
    <definedName name="SIGN" localSheetId="0">'Мурз'!#REF!</definedName>
    <definedName name="_xlnm.Print_Area" localSheetId="0">'Мурз'!$A$1:$K$139</definedName>
  </definedNames>
  <calcPr fullCalcOnLoad="1"/>
</workbook>
</file>

<file path=xl/sharedStrings.xml><?xml version="1.0" encoding="utf-8"?>
<sst xmlns="http://schemas.openxmlformats.org/spreadsheetml/2006/main" count="173" uniqueCount="169">
  <si>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</si>
  <si>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</si>
  <si>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</si>
  <si>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</si>
  <si>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</si>
  <si>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</si>
  <si>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</si>
  <si>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</si>
  <si>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</si>
  <si>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</si>
  <si>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</si>
  <si>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</si>
  <si>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</si>
  <si>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</si>
  <si>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</si>
  <si>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</si>
  <si>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№п/п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</si>
  <si>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</si>
  <si>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</si>
  <si>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</si>
  <si>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</si>
  <si>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</si>
  <si>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</si>
  <si>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</si>
  <si>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</si>
  <si>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</si>
  <si>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</si>
  <si>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</si>
  <si>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</si>
  <si>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</si>
  <si>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</si>
  <si>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</si>
  <si>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</si>
  <si>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</si>
  <si>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</si>
  <si>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</si>
  <si>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</si>
  <si>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</si>
  <si>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</si>
  <si>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</si>
  <si>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</si>
  <si>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</si>
  <si>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</si>
  <si>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</si>
  <si>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</si>
  <si>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</si>
  <si>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</si>
  <si>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</si>
  <si>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</si>
  <si>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</si>
  <si>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</si>
  <si>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</si>
  <si>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</si>
  <si>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</si>
  <si>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</si>
  <si>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ДЕФИЦИТ-ПРОФИЦИТ+</t>
  </si>
  <si>
    <t>3.1</t>
  </si>
  <si>
    <t>Остаток от исполнения</t>
  </si>
  <si>
    <t xml:space="preserve">Справочно: </t>
  </si>
  <si>
    <t>Уточнённый план год:</t>
  </si>
  <si>
    <t>Земельный налог юр.лиц</t>
  </si>
  <si>
    <t>Земельный налог физ.лиц</t>
  </si>
  <si>
    <t>Земельный налог: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</si>
  <si>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</si>
  <si>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</si>
  <si>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</si>
  <si>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</si>
  <si>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Налог на доходы физических лиц</t>
  </si>
  <si>
    <t>3.2</t>
  </si>
  <si>
    <t>1.7</t>
  </si>
  <si>
    <t>Прочие выплаты по обязательствам государства(исполнение судебных актов)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</si>
  <si>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</si>
  <si>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</si>
  <si>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</si>
  <si>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Прочие неналоговые доходы</t>
  </si>
  <si>
    <t>Доходы от оказания платных услуг</t>
  </si>
  <si>
    <t>Межбюджетные трансферты по соглашениям</t>
  </si>
  <si>
    <t>За счет средств района, в том числе</t>
  </si>
  <si>
    <t>10.</t>
  </si>
  <si>
    <t>Дорожное хозяйство</t>
  </si>
  <si>
    <t>1.8</t>
  </si>
  <si>
    <t>За счет средств самообложения граждан</t>
  </si>
  <si>
    <t>Выполнение других обязательств государства</t>
  </si>
  <si>
    <t>9.</t>
  </si>
  <si>
    <t>За счет средств Республики Татарстан, в том числе:</t>
  </si>
  <si>
    <t>тыс. рублей</t>
  </si>
  <si>
    <t>Отрицательные трансферты</t>
  </si>
  <si>
    <t>За счет средств Федерального бюджета, в том числе:</t>
  </si>
  <si>
    <t>Диспансеризация муниципальных служащих</t>
  </si>
  <si>
    <t>1.9</t>
  </si>
  <si>
    <t>Выборы</t>
  </si>
  <si>
    <t>Референдум</t>
  </si>
  <si>
    <t>1.10</t>
  </si>
  <si>
    <r>
      <t xml:space="preserve">КУЛЬТУРА И КИНЕМАТОГРАФИЯ </t>
    </r>
    <r>
      <rPr>
        <sz val="10"/>
        <rFont val="Arial"/>
        <family val="2"/>
      </rPr>
      <t>(Межбюджетные трансферты в район)</t>
    </r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</si>
  <si>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</si>
  <si>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</si>
  <si>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</si>
  <si>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 xml:space="preserve">   Средство от самообложения граждан</t>
  </si>
  <si>
    <t xml:space="preserve">   Прочие доходы (невыясненные)</t>
  </si>
  <si>
    <t>343 ГСМ</t>
  </si>
  <si>
    <t>227 ОСАГО</t>
  </si>
  <si>
    <t>291 Прочие расходы</t>
  </si>
  <si>
    <t>Доходы от реализации имущества</t>
  </si>
  <si>
    <t xml:space="preserve">Штрафы </t>
  </si>
  <si>
    <t>292 Штрафы за нарушение законодательства о налогах и сборах, законодательства о страховых взносах</t>
  </si>
  <si>
    <t>оплата кредиторской задолженности по электроэнергии (уличное освещение)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</si>
  <si>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</si>
  <si>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</si>
  <si>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</si>
  <si>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</si>
  <si>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4.5</t>
  </si>
  <si>
    <t>Программа по использованию и охране земель на территории поселения</t>
  </si>
  <si>
    <t>Межбюджетные трансферты из бюджета Района:</t>
  </si>
  <si>
    <t>266 Социальные пособия и компенсации персоналу в денежной форме</t>
  </si>
  <si>
    <t>Невыясненные поступления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</si>
  <si>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</si>
  <si>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</si>
  <si>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</si>
  <si>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</si>
  <si>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</si>
  <si>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223099 Прочие коммунальные услуги</t>
  </si>
  <si>
    <t>228 Услуги, работы для целей капитальных вложений</t>
  </si>
  <si>
    <t>346,349 Увеличение стоимости мат. запасов</t>
  </si>
  <si>
    <t>211,213 Оплата труда и начисления на выплаты</t>
  </si>
  <si>
    <t>в т.ч. 226001 Подписка</t>
  </si>
  <si>
    <t>Уличное освещение (223001)</t>
  </si>
  <si>
    <t xml:space="preserve">Ожидаемое январь </t>
  </si>
  <si>
    <t>Факт январь</t>
  </si>
  <si>
    <t xml:space="preserve">Ожидаемое февраль </t>
  </si>
  <si>
    <t>Ожидаемое март</t>
  </si>
  <si>
    <t>Налог на имущество 291014</t>
  </si>
  <si>
    <t>Земельный налог 291001</t>
  </si>
  <si>
    <r>
      <t xml:space="preserve">СОЦИАЛЬНАЯ ПОЛИТИКА </t>
    </r>
    <r>
      <rPr>
        <sz val="10"/>
        <rFont val="Arial"/>
        <family val="2"/>
      </rPr>
      <t>(пенсионное обеспечение)</t>
    </r>
  </si>
  <si>
    <t xml:space="preserve">РКМ РТ от 14.02.2020г. №323-р На финансовое обеспечение исполнения расходных обязательств </t>
  </si>
  <si>
    <t xml:space="preserve">РКМ РТ от 21.03.2020г. №628-р На финансовое обеспечение исполнения расходных обязательств </t>
  </si>
  <si>
    <t>Сельское хозяйство и рыболовство</t>
  </si>
  <si>
    <t>За счет остатков на 01.01.2020г., в том числе:</t>
  </si>
  <si>
    <t xml:space="preserve">Решение Совета Мурзихинского СП №187 от 18.03.2020г. </t>
  </si>
  <si>
    <t xml:space="preserve">РКМ РТ от 21.04.2020г. №816-р На финансовое обеспечение исполнения расходных обязательств </t>
  </si>
  <si>
    <t>средства самообложения граждан собранные в 2019 году на 2020 год</t>
  </si>
  <si>
    <t xml:space="preserve">РКМ РТ от 15.05.2020г. №950-р Субсидия МО РТ на материальное поощрение глав сельских поселений по итогам работы за 1 квартал 2020г. </t>
  </si>
  <si>
    <t xml:space="preserve">РКМ РТ от 26.05.2020г. №1028-р Субсидия МО РТ на материальное поощрение глав сельских поселений, руководителя ГИК к 100-летию образования ТАССР . </t>
  </si>
  <si>
    <t>РКМ РТ от 27.05.2020г. №1033-р  2020г. На решение вопросов местного значения, осуществляемое с привлечением средств самообложения граждан</t>
  </si>
  <si>
    <t xml:space="preserve">РКМ РТ от 15.05.2020г. №960-р На финансовое обеспечение исполнения расходных обязательств </t>
  </si>
  <si>
    <t xml:space="preserve">РКМ РТ от  28.05.2020г. №1046-р "О грантах сельским поселениям Республики Татарстан" </t>
  </si>
  <si>
    <t xml:space="preserve">Решение Совета Мурзихинского СП №192 от 20.05.2020г. </t>
  </si>
  <si>
    <t xml:space="preserve">приобретение щебня </t>
  </si>
  <si>
    <t xml:space="preserve">РКМ РТ от 06.07.2020г. №1258-р На финансовое обеспечение исполнения расходных обязательств </t>
  </si>
  <si>
    <t xml:space="preserve">РКМ РТ от 17.07.2020г. №1360-р Субсидия МО РТ на материальное поощрение глав сельских поселений по итогам работы за 2 квартал 2020г. </t>
  </si>
  <si>
    <t xml:space="preserve">РКМ РТ от 16.07.2020г. №1351-р На финансовое обеспечение исполнения расходных обязательств </t>
  </si>
  <si>
    <t xml:space="preserve">РКМ РТ от 27.08.2020г. №1653-р  Субсидий МО РТ на материальное поощрение глав сельских поселений в связи с празднованием Дня Республики в 2020г. </t>
  </si>
  <si>
    <t xml:space="preserve">РКМ РТ от 19.08.2020г. № 1595-р. "Финансовое обеспечение расходов, связанных с организацией и проведением выборов депутатов представительных органов местного самоуправления" </t>
  </si>
  <si>
    <t xml:space="preserve">РКМ РТ от 20.08.2020г. №1602-р На финансовое обеспечение исполнения расходных обязательств </t>
  </si>
  <si>
    <t>Софинансирование гранта (приобретение оборудования для трактора)</t>
  </si>
  <si>
    <t>РКМ РТ от 18.09.2020г. №1815-р "Субсидия МО РТ на материальное поощрение глав сельских поселений по итогам заседаний представительных органов муниципальных образований Республики Татарстан"</t>
  </si>
  <si>
    <t>Расходы на "неорганизованных" пожилых людей</t>
  </si>
  <si>
    <t xml:space="preserve">Увеличение субвенции на осуществление первичного воинского учета </t>
  </si>
  <si>
    <t xml:space="preserve">РКМ РТ от 24.10.2020г. №2299-р Субсидия МО РТ на материальное поощрение глав сельских поселений по итогам работы за 3 квартал 2020г. </t>
  </si>
  <si>
    <t xml:space="preserve">РКМ РТ от 05.11.2020г. №2389-р На финансовое обеспечение исполнения расходных обязательств </t>
  </si>
  <si>
    <t xml:space="preserve">РКМ РТ от 28.11.2020г. №2617-р На финансовое обеспечение исполнения расходных обязательств </t>
  </si>
  <si>
    <t xml:space="preserve">РКМ РТ от 17.12.2020г. №2766-р Субсидия МО РТ на материальное поощрение глав сельских поселений по итогам работы за 4 квартал 2020г. </t>
  </si>
  <si>
    <t xml:space="preserve">РКМ РТ от 18.12.2020г. №2778-р На финансовое обеспечение исполнения расходных обязательств </t>
  </si>
  <si>
    <t xml:space="preserve">РКМ РТ от 28.12.2020г. №2960-р Субсидия МО РТ на материальное поощрение глав сельских поселений по итогам работы за 2020г. </t>
  </si>
  <si>
    <t>РКМ РТ от 28.12.2020г. №2971-р. На финансовое обеспечение исполнения расходных обязательств (от приносящих доходов деятельности) на 2020г.</t>
  </si>
  <si>
    <t xml:space="preserve">ФОТ муниципальным служащим </t>
  </si>
  <si>
    <t>по доходам и расходам бюджета  Мурзихинского СП на 2021 год</t>
  </si>
  <si>
    <t>Утверждённый план на 2021г.</t>
  </si>
  <si>
    <t>Уточненный план на 2021г.</t>
  </si>
  <si>
    <t>Исполнение на 01.04.2021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</si>
</sst>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/yyyy\ hh:mm"/>
    <numFmt numFmtId="194" formatCode="?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1"/>
      <name val="Arial"/>
      <family val="2"/>
    </font>
    <font>
      <b/>
      <sz val="11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2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 wrapText="1"/>
    </xf>
    <xf numFmtId="173" fontId="55" fillId="0" borderId="14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2" fillId="0" borderId="15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73" fontId="0" fillId="0" borderId="0" xfId="0" applyNumberFormat="1" applyFont="1" applyAlignment="1">
      <alignment/>
    </xf>
    <xf numFmtId="173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3" fontId="8" fillId="33" borderId="14" xfId="0" applyNumberFormat="1" applyFont="1" applyFill="1" applyBorder="1" applyAlignment="1">
      <alignment horizontal="center" vertical="center"/>
    </xf>
    <xf numFmtId="173" fontId="8" fillId="33" borderId="16" xfId="0" applyNumberFormat="1" applyFont="1" applyFill="1" applyBorder="1" applyAlignment="1">
      <alignment horizontal="center" vertical="center" wrapText="1"/>
    </xf>
    <xf numFmtId="173" fontId="7" fillId="33" borderId="14" xfId="0" applyNumberFormat="1" applyFont="1" applyFill="1" applyBorder="1" applyAlignment="1">
      <alignment horizontal="center" vertical="center" wrapText="1"/>
    </xf>
    <xf numFmtId="173" fontId="7" fillId="33" borderId="16" xfId="0" applyNumberFormat="1" applyFont="1" applyFill="1" applyBorder="1" applyAlignment="1">
      <alignment horizontal="center" vertical="center" wrapText="1"/>
    </xf>
    <xf numFmtId="173" fontId="8" fillId="33" borderId="24" xfId="0" applyNumberFormat="1" applyFont="1" applyFill="1" applyBorder="1" applyAlignment="1">
      <alignment horizontal="center" vertical="center" wrapText="1"/>
    </xf>
    <xf numFmtId="173" fontId="8" fillId="33" borderId="14" xfId="0" applyNumberFormat="1" applyFont="1" applyFill="1" applyBorder="1" applyAlignment="1">
      <alignment horizontal="center" vertical="center" wrapText="1"/>
    </xf>
    <xf numFmtId="173" fontId="7" fillId="33" borderId="24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0" fillId="33" borderId="14" xfId="0" applyNumberFormat="1" applyFon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 wrapText="1"/>
    </xf>
    <xf numFmtId="173" fontId="8" fillId="33" borderId="17" xfId="0" applyNumberFormat="1" applyFont="1" applyFill="1" applyBorder="1" applyAlignment="1">
      <alignment horizontal="center" vertical="center" wrapText="1"/>
    </xf>
    <xf numFmtId="173" fontId="8" fillId="33" borderId="16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 wrapText="1"/>
    </xf>
    <xf numFmtId="173" fontId="8" fillId="33" borderId="17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 wrapText="1"/>
    </xf>
    <xf numFmtId="173" fontId="2" fillId="33" borderId="16" xfId="0" applyNumberFormat="1" applyFont="1" applyFill="1" applyBorder="1" applyAlignment="1">
      <alignment horizontal="center" vertical="center" wrapText="1"/>
    </xf>
    <xf numFmtId="173" fontId="0" fillId="33" borderId="14" xfId="0" applyNumberFormat="1" applyFont="1" applyFill="1" applyBorder="1" applyAlignment="1">
      <alignment horizontal="center" vertical="center" wrapText="1"/>
    </xf>
    <xf numFmtId="173" fontId="2" fillId="33" borderId="17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73" fontId="0" fillId="33" borderId="16" xfId="0" applyNumberFormat="1" applyFont="1" applyFill="1" applyBorder="1" applyAlignment="1">
      <alignment horizontal="center" vertical="center" wrapText="1"/>
    </xf>
    <xf numFmtId="172" fontId="0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7" fillId="0" borderId="0" xfId="0" applyFont="1" applyFill="1" applyAlignment="1">
      <alignment horizontal="left" wrapText="1"/>
    </xf>
    <xf numFmtId="173" fontId="2" fillId="33" borderId="2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3"/>
    </xf>
    <xf numFmtId="0" fontId="7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73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0" fontId="5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73" fontId="59" fillId="0" borderId="14" xfId="0" applyNumberFormat="1" applyFont="1" applyFill="1" applyBorder="1" applyAlignment="1">
      <alignment horizontal="center" vertical="center"/>
    </xf>
    <xf numFmtId="173" fontId="55" fillId="0" borderId="14" xfId="0" applyNumberFormat="1" applyFont="1" applyFill="1" applyBorder="1" applyAlignment="1">
      <alignment horizontal="center" vertical="center"/>
    </xf>
    <xf numFmtId="173" fontId="55" fillId="0" borderId="33" xfId="0" applyNumberFormat="1" applyFont="1" applyFill="1" applyBorder="1" applyAlignment="1">
      <alignment horizontal="center" vertical="center"/>
    </xf>
    <xf numFmtId="173" fontId="8" fillId="33" borderId="24" xfId="0" applyNumberFormat="1" applyFont="1" applyFill="1" applyBorder="1" applyAlignment="1">
      <alignment horizontal="center" vertical="center"/>
    </xf>
    <xf numFmtId="173" fontId="7" fillId="33" borderId="24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7" fillId="33" borderId="19" xfId="0" applyNumberFormat="1" applyFont="1" applyFill="1" applyBorder="1" applyAlignment="1">
      <alignment horizontal="center" vertical="center" wrapText="1"/>
    </xf>
    <xf numFmtId="173" fontId="7" fillId="33" borderId="34" xfId="0" applyNumberFormat="1" applyFont="1" applyFill="1" applyBorder="1" applyAlignment="1">
      <alignment horizontal="center" vertical="center" wrapText="1"/>
    </xf>
    <xf numFmtId="173" fontId="7" fillId="33" borderId="35" xfId="0" applyNumberFormat="1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/>
    </xf>
    <xf numFmtId="173" fontId="2" fillId="0" borderId="35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 wrapText="1"/>
    </xf>
    <xf numFmtId="173" fontId="7" fillId="0" borderId="24" xfId="0" applyNumberFormat="1" applyFont="1" applyFill="1" applyBorder="1" applyAlignment="1">
      <alignment horizontal="center" vertical="center" wrapText="1"/>
    </xf>
    <xf numFmtId="173" fontId="2" fillId="0" borderId="29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/>
    </xf>
    <xf numFmtId="173" fontId="55" fillId="0" borderId="23" xfId="0" applyNumberFormat="1" applyFont="1" applyFill="1" applyBorder="1" applyAlignment="1">
      <alignment horizontal="center" vertical="center"/>
    </xf>
    <xf numFmtId="173" fontId="55" fillId="0" borderId="32" xfId="0" applyNumberFormat="1" applyFont="1" applyFill="1" applyBorder="1" applyAlignment="1">
      <alignment horizontal="center" vertical="center"/>
    </xf>
    <xf numFmtId="173" fontId="59" fillId="0" borderId="28" xfId="0" applyNumberFormat="1" applyFont="1" applyFill="1" applyBorder="1" applyAlignment="1">
      <alignment horizontal="center" vertical="center" wrapText="1"/>
    </xf>
    <xf numFmtId="173" fontId="2" fillId="0" borderId="28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 vertical="center"/>
    </xf>
    <xf numFmtId="173" fontId="2" fillId="33" borderId="2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73" fontId="8" fillId="33" borderId="10" xfId="0" applyNumberFormat="1" applyFont="1" applyFill="1" applyBorder="1" applyAlignment="1">
      <alignment horizontal="center" vertical="center" wrapText="1"/>
    </xf>
    <xf numFmtId="172" fontId="0" fillId="33" borderId="24" xfId="0" applyNumberFormat="1" applyFont="1" applyFill="1" applyBorder="1" applyAlignment="1">
      <alignment horizontal="center" vertical="center"/>
    </xf>
    <xf numFmtId="173" fontId="7" fillId="0" borderId="24" xfId="0" applyNumberFormat="1" applyFont="1" applyFill="1" applyBorder="1" applyAlignment="1">
      <alignment horizontal="center" vertical="center"/>
    </xf>
    <xf numFmtId="173" fontId="55" fillId="0" borderId="36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/>
    </xf>
    <xf numFmtId="173" fontId="55" fillId="0" borderId="37" xfId="0" applyNumberFormat="1" applyFont="1" applyFill="1" applyBorder="1" applyAlignment="1">
      <alignment horizontal="center" vertical="center"/>
    </xf>
    <xf numFmtId="173" fontId="55" fillId="0" borderId="3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2" fillId="33" borderId="37" xfId="0" applyNumberFormat="1" applyFont="1" applyFill="1" applyBorder="1" applyAlignment="1">
      <alignment horizontal="center" vertical="center"/>
    </xf>
    <xf numFmtId="173" fontId="59" fillId="0" borderId="20" xfId="0" applyNumberFormat="1" applyFont="1" applyFill="1" applyBorder="1" applyAlignment="1">
      <alignment horizontal="center" vertical="center" wrapText="1"/>
    </xf>
    <xf numFmtId="173" fontId="2" fillId="0" borderId="39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/>
    </xf>
    <xf numFmtId="173" fontId="2" fillId="33" borderId="40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173" fontId="2" fillId="0" borderId="40" xfId="0" applyNumberFormat="1" applyFont="1" applyFill="1" applyBorder="1" applyAlignment="1">
      <alignment horizontal="center" vertical="center" wrapText="1"/>
    </xf>
    <xf numFmtId="173" fontId="59" fillId="0" borderId="15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wrapText="1"/>
    </xf>
    <xf numFmtId="173" fontId="2" fillId="33" borderId="39" xfId="0" applyNumberFormat="1" applyFont="1" applyFill="1" applyBorder="1" applyAlignment="1">
      <alignment horizontal="center" vertical="center"/>
    </xf>
    <xf numFmtId="173" fontId="2" fillId="33" borderId="42" xfId="0" applyNumberFormat="1" applyFont="1" applyFill="1" applyBorder="1" applyAlignment="1">
      <alignment horizontal="center" vertical="center"/>
    </xf>
    <xf numFmtId="172" fontId="0" fillId="33" borderId="1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3" fontId="55" fillId="0" borderId="24" xfId="0" applyNumberFormat="1" applyFont="1" applyFill="1" applyBorder="1" applyAlignment="1">
      <alignment horizontal="center" vertical="center" wrapText="1"/>
    </xf>
    <xf numFmtId="173" fontId="7" fillId="33" borderId="43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outlinePr summaryBelow="0"/>
  </sheetPr>
  <dimension ref="A1:M139"/>
  <sheetViews>
    <sheetView showGridLines="0" tabSelected="1" zoomScale="91" zoomScaleNormal="91" zoomScaleSheetLayoutView="115" zoomScalePageLayoutView="0" workbookViewId="0" topLeftCell="A1">
      <selection activeCell="D28" sqref="D26:D28"/>
    </sheetView>
  </sheetViews>
  <sheetFormatPr defaultColWidth="9.140625" defaultRowHeight="12.75" customHeight="1"/>
  <cols>
    <col min="1" max="1" width="5.140625" style="86" customWidth="1"/>
    <col min="2" max="2" width="49.7109375" style="4" customWidth="1"/>
    <col min="3" max="3" width="16.00390625" style="21" customWidth="1"/>
    <col min="4" max="4" width="15.28125" style="21" customWidth="1"/>
    <col min="5" max="5" width="14.421875" style="21" customWidth="1"/>
    <col min="6" max="6" width="14.00390625" style="21" customWidth="1"/>
    <col min="7" max="7" width="14.57421875" style="21" customWidth="1"/>
    <col min="8" max="11" width="14.57421875" style="3" hidden="1" customWidth="1"/>
    <col min="12" max="16384" width="9.140625" style="3" customWidth="1"/>
  </cols>
  <sheetData>
    <row r="1" spans="1:7" ht="19.5" customHeight="1">
      <c r="A1" s="199" t="s">
        <v>54</v>
      </c>
      <c r="B1" s="199"/>
      <c r="C1" s="199"/>
      <c r="D1" s="199"/>
      <c r="E1" s="199"/>
      <c r="F1" s="199"/>
      <c r="G1" s="199"/>
    </row>
    <row r="2" spans="1:7" ht="19.5" customHeight="1">
      <c r="A2" s="199" t="s">
        <v>165</v>
      </c>
      <c r="B2" s="199"/>
      <c r="C2" s="199"/>
      <c r="D2" s="199"/>
      <c r="E2" s="199"/>
      <c r="F2" s="199"/>
      <c r="G2" s="199"/>
    </row>
    <row r="3" ht="19.5" customHeight="1">
      <c r="B3" s="6"/>
    </row>
    <row r="4" spans="2:5" ht="15">
      <c r="B4" s="6"/>
      <c r="E4" s="22"/>
    </row>
    <row r="5" spans="3:7" ht="15" thickBot="1">
      <c r="C5" s="12"/>
      <c r="D5" s="12"/>
      <c r="E5" s="12"/>
      <c r="G5" s="21" t="s">
        <v>85</v>
      </c>
    </row>
    <row r="6" spans="1:11" s="2" customFormat="1" ht="15" customHeight="1">
      <c r="A6" s="196" t="s">
        <v>16</v>
      </c>
      <c r="B6" s="201" t="s">
        <v>0</v>
      </c>
      <c r="C6" s="190" t="s">
        <v>166</v>
      </c>
      <c r="D6" s="188" t="s">
        <v>167</v>
      </c>
      <c r="E6" s="188" t="s">
        <v>168</v>
      </c>
      <c r="F6" s="188" t="s">
        <v>57</v>
      </c>
      <c r="G6" s="192" t="s">
        <v>53</v>
      </c>
      <c r="H6" s="192" t="s">
        <v>126</v>
      </c>
      <c r="I6" s="192" t="s">
        <v>127</v>
      </c>
      <c r="J6" s="192" t="s">
        <v>128</v>
      </c>
      <c r="K6" s="192" t="s">
        <v>129</v>
      </c>
    </row>
    <row r="7" spans="1:11" s="2" customFormat="1" ht="40.5" customHeight="1" thickBot="1">
      <c r="A7" s="206"/>
      <c r="B7" s="207"/>
      <c r="C7" s="191"/>
      <c r="D7" s="189"/>
      <c r="E7" s="194"/>
      <c r="F7" s="194"/>
      <c r="G7" s="193"/>
      <c r="H7" s="193"/>
      <c r="I7" s="193"/>
      <c r="J7" s="193"/>
      <c r="K7" s="193"/>
    </row>
    <row r="8" spans="1:11" s="2" customFormat="1" ht="15.75" customHeight="1" thickBot="1">
      <c r="A8" s="197" t="s">
        <v>43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s="2" customFormat="1" ht="15">
      <c r="A9" s="101" t="s">
        <v>17</v>
      </c>
      <c r="B9" s="174" t="s">
        <v>44</v>
      </c>
      <c r="C9" s="27">
        <f>SUM(C10:C24)-C14-C15</f>
        <v>178.59999999999997</v>
      </c>
      <c r="D9" s="27">
        <f>SUM(D10:D24)-D14-D15</f>
        <v>178.59999999999997</v>
      </c>
      <c r="E9" s="175">
        <f>SUM(E10:E24)-E14-E15</f>
        <v>118.58999999999999</v>
      </c>
      <c r="F9" s="27">
        <f>E9-D9</f>
        <v>-60.00999999999998</v>
      </c>
      <c r="G9" s="169">
        <f aca="true" t="shared" si="0" ref="G9:G72">IF(D9=0,0,E9/D9*100)</f>
        <v>66.39977603583426</v>
      </c>
      <c r="H9" s="140">
        <f>SUM(H10:H24)-H14-H15</f>
        <v>0</v>
      </c>
      <c r="I9" s="140">
        <f>SUM(I10:I24)-I14-I15</f>
        <v>0</v>
      </c>
      <c r="J9" s="140">
        <f>SUM(J10:J24)-J14-J15</f>
        <v>0</v>
      </c>
      <c r="K9" s="53">
        <f>SUM(K10:K24)-K14-K15</f>
        <v>0</v>
      </c>
    </row>
    <row r="10" spans="1:11" s="2" customFormat="1" ht="15">
      <c r="A10" s="102"/>
      <c r="B10" s="95" t="s">
        <v>67</v>
      </c>
      <c r="C10" s="126">
        <v>16</v>
      </c>
      <c r="D10" s="126">
        <v>16</v>
      </c>
      <c r="E10" s="139">
        <v>5.3</v>
      </c>
      <c r="F10" s="29">
        <f aca="true" t="shared" si="1" ref="F10:F31">E10-D10</f>
        <v>-10.7</v>
      </c>
      <c r="G10" s="38">
        <f t="shared" si="0"/>
        <v>33.125</v>
      </c>
      <c r="H10" s="141">
        <v>0</v>
      </c>
      <c r="I10" s="141">
        <v>0</v>
      </c>
      <c r="J10" s="141">
        <v>0</v>
      </c>
      <c r="K10" s="160">
        <v>0</v>
      </c>
    </row>
    <row r="11" spans="1:11" s="2" customFormat="1" ht="15">
      <c r="A11" s="102"/>
      <c r="B11" s="95" t="s">
        <v>45</v>
      </c>
      <c r="C11" s="30">
        <v>9</v>
      </c>
      <c r="D11" s="30">
        <v>9</v>
      </c>
      <c r="E11" s="139"/>
      <c r="F11" s="29">
        <f t="shared" si="1"/>
        <v>-9</v>
      </c>
      <c r="G11" s="38">
        <f t="shared" si="0"/>
        <v>0</v>
      </c>
      <c r="H11" s="142">
        <v>0</v>
      </c>
      <c r="I11" s="142">
        <v>0</v>
      </c>
      <c r="J11" s="142">
        <v>0</v>
      </c>
      <c r="K11" s="161">
        <v>0</v>
      </c>
    </row>
    <row r="12" spans="1:11" s="2" customFormat="1" ht="15">
      <c r="A12" s="102"/>
      <c r="B12" s="95" t="s">
        <v>66</v>
      </c>
      <c r="C12" s="126">
        <v>25</v>
      </c>
      <c r="D12" s="126">
        <v>25</v>
      </c>
      <c r="E12" s="139">
        <v>0.5</v>
      </c>
      <c r="F12" s="29">
        <f t="shared" si="1"/>
        <v>-24.5</v>
      </c>
      <c r="G12" s="38">
        <f t="shared" si="0"/>
        <v>2</v>
      </c>
      <c r="H12" s="141">
        <v>0</v>
      </c>
      <c r="I12" s="141">
        <v>0</v>
      </c>
      <c r="J12" s="141">
        <v>0</v>
      </c>
      <c r="K12" s="160">
        <v>0</v>
      </c>
    </row>
    <row r="13" spans="1:11" s="2" customFormat="1" ht="15">
      <c r="A13" s="102"/>
      <c r="B13" s="95" t="s">
        <v>62</v>
      </c>
      <c r="C13" s="126">
        <f>C14+C15</f>
        <v>127.6</v>
      </c>
      <c r="D13" s="126">
        <f>D14+D15</f>
        <v>127.6</v>
      </c>
      <c r="E13" s="139">
        <f>E14+E15</f>
        <v>14.29</v>
      </c>
      <c r="F13" s="29">
        <f t="shared" si="1"/>
        <v>-113.31</v>
      </c>
      <c r="G13" s="38">
        <f t="shared" si="0"/>
        <v>11.199059561128527</v>
      </c>
      <c r="H13" s="141">
        <f>H14+H15</f>
        <v>0</v>
      </c>
      <c r="I13" s="141">
        <f>I14+I15</f>
        <v>0</v>
      </c>
      <c r="J13" s="141">
        <f>J14+J15</f>
        <v>0</v>
      </c>
      <c r="K13" s="160">
        <f>K14+K15</f>
        <v>0</v>
      </c>
    </row>
    <row r="14" spans="1:11" s="2" customFormat="1" ht="15" customHeight="1">
      <c r="A14" s="102"/>
      <c r="B14" s="96" t="s">
        <v>60</v>
      </c>
      <c r="C14" s="126">
        <v>17.6</v>
      </c>
      <c r="D14" s="126">
        <v>17.6</v>
      </c>
      <c r="E14" s="139">
        <v>7.89</v>
      </c>
      <c r="F14" s="29">
        <f t="shared" si="1"/>
        <v>-9.71</v>
      </c>
      <c r="G14" s="38">
        <f t="shared" si="0"/>
        <v>44.82954545454545</v>
      </c>
      <c r="H14" s="141">
        <v>0</v>
      </c>
      <c r="I14" s="141">
        <v>0</v>
      </c>
      <c r="J14" s="141">
        <v>0</v>
      </c>
      <c r="K14" s="160">
        <v>0</v>
      </c>
    </row>
    <row r="15" spans="1:11" s="2" customFormat="1" ht="15" customHeight="1">
      <c r="A15" s="102"/>
      <c r="B15" s="96" t="s">
        <v>61</v>
      </c>
      <c r="C15" s="126">
        <v>110</v>
      </c>
      <c r="D15" s="126">
        <v>110</v>
      </c>
      <c r="E15" s="139">
        <v>6.4</v>
      </c>
      <c r="F15" s="29">
        <f t="shared" si="1"/>
        <v>-103.6</v>
      </c>
      <c r="G15" s="38">
        <f t="shared" si="0"/>
        <v>5.818181818181818</v>
      </c>
      <c r="H15" s="141">
        <v>0</v>
      </c>
      <c r="I15" s="141">
        <v>0</v>
      </c>
      <c r="J15" s="141">
        <v>0</v>
      </c>
      <c r="K15" s="160">
        <v>0</v>
      </c>
    </row>
    <row r="16" spans="1:11" s="2" customFormat="1" ht="15" customHeight="1" hidden="1">
      <c r="A16" s="102"/>
      <c r="B16" s="95" t="s">
        <v>46</v>
      </c>
      <c r="C16" s="126">
        <v>0</v>
      </c>
      <c r="D16" s="126">
        <v>0</v>
      </c>
      <c r="E16" s="139">
        <v>0</v>
      </c>
      <c r="F16" s="29">
        <f t="shared" si="1"/>
        <v>0</v>
      </c>
      <c r="G16" s="38">
        <f t="shared" si="0"/>
        <v>0</v>
      </c>
      <c r="H16" s="141">
        <v>0</v>
      </c>
      <c r="I16" s="141">
        <v>0</v>
      </c>
      <c r="J16" s="141">
        <v>0</v>
      </c>
      <c r="K16" s="160">
        <v>0</v>
      </c>
    </row>
    <row r="17" spans="1:11" s="2" customFormat="1" ht="15" customHeight="1" hidden="1">
      <c r="A17" s="102"/>
      <c r="B17" s="95" t="s">
        <v>102</v>
      </c>
      <c r="C17" s="126">
        <v>0</v>
      </c>
      <c r="D17" s="126">
        <v>0</v>
      </c>
      <c r="E17" s="139">
        <v>0</v>
      </c>
      <c r="F17" s="29">
        <f t="shared" si="1"/>
        <v>0</v>
      </c>
      <c r="G17" s="38">
        <f t="shared" si="0"/>
        <v>0</v>
      </c>
      <c r="H17" s="141">
        <v>0</v>
      </c>
      <c r="I17" s="141">
        <v>0</v>
      </c>
      <c r="J17" s="141">
        <v>0</v>
      </c>
      <c r="K17" s="160">
        <v>0</v>
      </c>
    </row>
    <row r="18" spans="1:11" s="2" customFormat="1" ht="15">
      <c r="A18" s="102"/>
      <c r="B18" s="95" t="s">
        <v>47</v>
      </c>
      <c r="C18" s="30">
        <v>1</v>
      </c>
      <c r="D18" s="30">
        <v>1</v>
      </c>
      <c r="E18" s="139"/>
      <c r="F18" s="29">
        <f t="shared" si="1"/>
        <v>-1</v>
      </c>
      <c r="G18" s="38">
        <f>IF(D18=0,0,E18/D18*100)</f>
        <v>0</v>
      </c>
      <c r="H18" s="142">
        <v>0</v>
      </c>
      <c r="I18" s="142">
        <v>0</v>
      </c>
      <c r="J18" s="142">
        <v>0</v>
      </c>
      <c r="K18" s="161">
        <v>0</v>
      </c>
    </row>
    <row r="19" spans="1:11" s="2" customFormat="1" ht="15" hidden="1">
      <c r="A19" s="102"/>
      <c r="B19" s="94" t="s">
        <v>75</v>
      </c>
      <c r="C19" s="30">
        <v>0</v>
      </c>
      <c r="D19" s="30">
        <v>0</v>
      </c>
      <c r="E19" s="139"/>
      <c r="F19" s="29">
        <f t="shared" si="1"/>
        <v>0</v>
      </c>
      <c r="G19" s="38">
        <f t="shared" si="0"/>
        <v>0</v>
      </c>
      <c r="H19" s="142">
        <v>0</v>
      </c>
      <c r="I19" s="142">
        <v>0</v>
      </c>
      <c r="J19" s="142">
        <v>0</v>
      </c>
      <c r="K19" s="161">
        <v>0</v>
      </c>
    </row>
    <row r="20" spans="1:11" s="2" customFormat="1" ht="15" hidden="1">
      <c r="A20" s="102"/>
      <c r="B20" s="95" t="s">
        <v>74</v>
      </c>
      <c r="C20" s="30">
        <v>0</v>
      </c>
      <c r="D20" s="30">
        <v>0</v>
      </c>
      <c r="E20" s="184"/>
      <c r="F20" s="29">
        <f t="shared" si="1"/>
        <v>0</v>
      </c>
      <c r="G20" s="38">
        <f t="shared" si="0"/>
        <v>0</v>
      </c>
      <c r="H20" s="142">
        <v>0</v>
      </c>
      <c r="I20" s="142">
        <v>0</v>
      </c>
      <c r="J20" s="142">
        <v>0</v>
      </c>
      <c r="K20" s="161">
        <v>0</v>
      </c>
    </row>
    <row r="21" spans="1:11" s="2" customFormat="1" ht="15" hidden="1">
      <c r="A21" s="102"/>
      <c r="B21" s="94" t="s">
        <v>103</v>
      </c>
      <c r="C21" s="30">
        <v>0</v>
      </c>
      <c r="D21" s="30">
        <v>0</v>
      </c>
      <c r="E21" s="158"/>
      <c r="F21" s="29">
        <f t="shared" si="1"/>
        <v>0</v>
      </c>
      <c r="G21" s="38">
        <f t="shared" si="0"/>
        <v>0</v>
      </c>
      <c r="H21" s="142">
        <v>0</v>
      </c>
      <c r="I21" s="142">
        <v>0</v>
      </c>
      <c r="J21" s="142">
        <v>0</v>
      </c>
      <c r="K21" s="161">
        <v>0</v>
      </c>
    </row>
    <row r="22" spans="1:11" s="2" customFormat="1" ht="15" customHeight="1" hidden="1">
      <c r="A22" s="102"/>
      <c r="B22" s="94" t="s">
        <v>114</v>
      </c>
      <c r="C22" s="30"/>
      <c r="D22" s="30"/>
      <c r="E22" s="158"/>
      <c r="F22" s="29">
        <f t="shared" si="1"/>
        <v>0</v>
      </c>
      <c r="G22" s="38">
        <f t="shared" si="0"/>
        <v>0</v>
      </c>
      <c r="H22" s="142">
        <v>0</v>
      </c>
      <c r="I22" s="142">
        <v>0</v>
      </c>
      <c r="J22" s="142">
        <v>0</v>
      </c>
      <c r="K22" s="161">
        <v>0</v>
      </c>
    </row>
    <row r="23" spans="1:11" s="2" customFormat="1" ht="15" customHeight="1">
      <c r="A23" s="102"/>
      <c r="B23" s="97" t="s">
        <v>97</v>
      </c>
      <c r="C23" s="30"/>
      <c r="D23" s="30"/>
      <c r="E23" s="158">
        <v>98.5</v>
      </c>
      <c r="F23" s="29">
        <f t="shared" si="1"/>
        <v>98.5</v>
      </c>
      <c r="G23" s="38">
        <f t="shared" si="0"/>
        <v>0</v>
      </c>
      <c r="H23" s="142">
        <v>0</v>
      </c>
      <c r="I23" s="142">
        <v>0</v>
      </c>
      <c r="J23" s="142">
        <v>0</v>
      </c>
      <c r="K23" s="161">
        <v>0</v>
      </c>
    </row>
    <row r="24" spans="1:11" s="2" customFormat="1" ht="15" customHeight="1" hidden="1">
      <c r="A24" s="102"/>
      <c r="B24" s="97" t="s">
        <v>98</v>
      </c>
      <c r="C24" s="30">
        <v>0</v>
      </c>
      <c r="D24" s="30">
        <v>0</v>
      </c>
      <c r="E24" s="158">
        <v>0</v>
      </c>
      <c r="F24" s="29">
        <f t="shared" si="1"/>
        <v>0</v>
      </c>
      <c r="G24" s="38">
        <f t="shared" si="0"/>
        <v>0</v>
      </c>
      <c r="H24" s="142">
        <v>0</v>
      </c>
      <c r="I24" s="142">
        <v>0</v>
      </c>
      <c r="J24" s="142">
        <v>0</v>
      </c>
      <c r="K24" s="161">
        <v>0</v>
      </c>
    </row>
    <row r="25" spans="1:11" s="2" customFormat="1" ht="15">
      <c r="A25" s="26" t="s">
        <v>18</v>
      </c>
      <c r="B25" s="98" t="s">
        <v>48</v>
      </c>
      <c r="C25" s="125">
        <f>SUM(C26:C30)</f>
        <v>2136.3</v>
      </c>
      <c r="D25" s="125">
        <f>SUM(D26:D30)</f>
        <v>2147.65</v>
      </c>
      <c r="E25" s="183">
        <f>SUM(E26:E30)</f>
        <v>786.6800000000001</v>
      </c>
      <c r="F25" s="40">
        <f t="shared" si="1"/>
        <v>-1360.97</v>
      </c>
      <c r="G25" s="41">
        <f t="shared" si="0"/>
        <v>36.62980467022094</v>
      </c>
      <c r="H25" s="143">
        <f>SUM(H26:H30)</f>
        <v>0</v>
      </c>
      <c r="I25" s="143">
        <f>SUM(I26:I30)</f>
        <v>0</v>
      </c>
      <c r="J25" s="143">
        <f>SUM(J26:J30)</f>
        <v>0</v>
      </c>
      <c r="K25" s="162">
        <f>SUM(K26:K30)</f>
        <v>0</v>
      </c>
    </row>
    <row r="26" spans="1:11" s="13" customFormat="1" ht="30" customHeight="1">
      <c r="A26" s="108"/>
      <c r="B26" s="95" t="s">
        <v>49</v>
      </c>
      <c r="C26" s="126">
        <v>2036.3</v>
      </c>
      <c r="D26" s="126">
        <v>2036.3</v>
      </c>
      <c r="E26" s="158">
        <v>761.69</v>
      </c>
      <c r="F26" s="42">
        <f t="shared" si="1"/>
        <v>-1274.61</v>
      </c>
      <c r="G26" s="37">
        <f t="shared" si="0"/>
        <v>37.40558856749988</v>
      </c>
      <c r="H26" s="141">
        <v>0</v>
      </c>
      <c r="I26" s="141">
        <v>0</v>
      </c>
      <c r="J26" s="141">
        <v>0</v>
      </c>
      <c r="K26" s="160">
        <v>0</v>
      </c>
    </row>
    <row r="27" spans="1:11" s="13" customFormat="1" ht="15" hidden="1">
      <c r="A27" s="108"/>
      <c r="B27" s="95" t="s">
        <v>50</v>
      </c>
      <c r="C27" s="127">
        <v>0</v>
      </c>
      <c r="D27" s="127">
        <v>0</v>
      </c>
      <c r="E27" s="158"/>
      <c r="F27" s="29">
        <f t="shared" si="1"/>
        <v>0</v>
      </c>
      <c r="G27" s="38">
        <f t="shared" si="0"/>
        <v>0</v>
      </c>
      <c r="H27" s="144">
        <v>0</v>
      </c>
      <c r="I27" s="144">
        <v>0</v>
      </c>
      <c r="J27" s="144">
        <v>0</v>
      </c>
      <c r="K27" s="163">
        <v>0</v>
      </c>
    </row>
    <row r="28" spans="1:11" s="13" customFormat="1" ht="15">
      <c r="A28" s="108"/>
      <c r="B28" s="95" t="s">
        <v>51</v>
      </c>
      <c r="C28" s="127">
        <v>100</v>
      </c>
      <c r="D28" s="127">
        <v>100</v>
      </c>
      <c r="E28" s="158">
        <v>25</v>
      </c>
      <c r="F28" s="29">
        <f t="shared" si="1"/>
        <v>-75</v>
      </c>
      <c r="G28" s="37">
        <f t="shared" si="0"/>
        <v>25</v>
      </c>
      <c r="H28" s="144">
        <v>0</v>
      </c>
      <c r="I28" s="144">
        <v>0</v>
      </c>
      <c r="J28" s="144">
        <v>0</v>
      </c>
      <c r="K28" s="163">
        <v>0</v>
      </c>
    </row>
    <row r="29" spans="1:11" s="13" customFormat="1" ht="28.5" customHeight="1">
      <c r="A29" s="108"/>
      <c r="B29" s="95" t="s">
        <v>63</v>
      </c>
      <c r="C29" s="127"/>
      <c r="D29" s="127">
        <v>11.35</v>
      </c>
      <c r="E29" s="139"/>
      <c r="F29" s="42">
        <f t="shared" si="1"/>
        <v>-11.35</v>
      </c>
      <c r="G29" s="38">
        <f t="shared" si="0"/>
        <v>0</v>
      </c>
      <c r="H29" s="144">
        <v>0</v>
      </c>
      <c r="I29" s="144">
        <v>0</v>
      </c>
      <c r="J29" s="144">
        <v>0</v>
      </c>
      <c r="K29" s="163">
        <v>0</v>
      </c>
    </row>
    <row r="30" spans="1:11" s="13" customFormat="1" ht="58.5" customHeight="1" thickBot="1">
      <c r="A30" s="109"/>
      <c r="B30" s="105" t="s">
        <v>95</v>
      </c>
      <c r="C30" s="159">
        <v>0</v>
      </c>
      <c r="D30" s="159">
        <v>0</v>
      </c>
      <c r="E30" s="187">
        <v>-0.01</v>
      </c>
      <c r="F30" s="42">
        <f t="shared" si="1"/>
        <v>-0.01</v>
      </c>
      <c r="G30" s="38">
        <f t="shared" si="0"/>
        <v>0</v>
      </c>
      <c r="H30" s="145">
        <v>0</v>
      </c>
      <c r="I30" s="145">
        <v>0</v>
      </c>
      <c r="J30" s="145">
        <v>0</v>
      </c>
      <c r="K30" s="164">
        <v>0</v>
      </c>
    </row>
    <row r="31" spans="1:11" s="13" customFormat="1" ht="21.75" customHeight="1" thickBot="1">
      <c r="A31" s="110"/>
      <c r="B31" s="99" t="s">
        <v>52</v>
      </c>
      <c r="C31" s="176">
        <f>C9+C25</f>
        <v>2314.9</v>
      </c>
      <c r="D31" s="176">
        <f>D9+D25</f>
        <v>2326.25</v>
      </c>
      <c r="E31" s="177">
        <f>E9+E25</f>
        <v>905.2700000000001</v>
      </c>
      <c r="F31" s="47">
        <f t="shared" si="1"/>
        <v>-1420.98</v>
      </c>
      <c r="G31" s="43">
        <f t="shared" si="0"/>
        <v>38.91542181622784</v>
      </c>
      <c r="H31" s="146">
        <f>H9+H25</f>
        <v>0</v>
      </c>
      <c r="I31" s="146">
        <f>I9+I25</f>
        <v>0</v>
      </c>
      <c r="J31" s="146">
        <f>J9+J25</f>
        <v>0</v>
      </c>
      <c r="K31" s="168">
        <f>K9+K25</f>
        <v>0</v>
      </c>
    </row>
    <row r="32" spans="1:11" s="1" customFormat="1" ht="15" customHeight="1" thickBot="1">
      <c r="A32" s="204" t="s">
        <v>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</row>
    <row r="33" spans="1:11" s="1" customFormat="1" ht="30" customHeight="1">
      <c r="A33" s="178" t="s">
        <v>17</v>
      </c>
      <c r="B33" s="179" t="s">
        <v>65</v>
      </c>
      <c r="C33" s="181">
        <f>C34+C37+C58+C59+C60+C61+C62+C63+C64+C65+C66+C67+C68</f>
        <v>1557.8</v>
      </c>
      <c r="D33" s="172">
        <f>D34+D37+D58+D59+D60+D61+D62+D63+D64+D65+D66+D67+D68</f>
        <v>1557.8</v>
      </c>
      <c r="E33" s="171">
        <f>E34+E37+E58+E59+E60+E61+E62+E63+E64+E65+E66+E67+E68</f>
        <v>334.05</v>
      </c>
      <c r="F33" s="172">
        <f>E33-D33</f>
        <v>-1223.75</v>
      </c>
      <c r="G33" s="180">
        <f t="shared" si="0"/>
        <v>21.443702657594045</v>
      </c>
      <c r="H33" s="148">
        <f>H34+H37+H58+H59+H60+H61+H62+H63+H64+H65+H66+H67+H68</f>
        <v>0</v>
      </c>
      <c r="I33" s="148">
        <f>I34+I37+I58+I59+I60+I61+I62+I63+I64+I65+I66+I67+I68</f>
        <v>0</v>
      </c>
      <c r="J33" s="148">
        <f>J34+J37+J58+J59+J60+J61+J62+J63+J64+J65+J66+J67+J68</f>
        <v>0</v>
      </c>
      <c r="K33" s="173">
        <f>K34+K37+K58+K59+K60+K61+K62+K63+K64+K65+K66+K67+K68</f>
        <v>0</v>
      </c>
    </row>
    <row r="34" spans="1:11" s="1" customFormat="1" ht="18.75" customHeight="1">
      <c r="A34" s="113" t="s">
        <v>19</v>
      </c>
      <c r="B34" s="118" t="s">
        <v>4</v>
      </c>
      <c r="C34" s="71">
        <f>C35+C36</f>
        <v>448.7</v>
      </c>
      <c r="D34" s="61">
        <f>D35+D36</f>
        <v>448.7</v>
      </c>
      <c r="E34" s="60">
        <f>E35+E36</f>
        <v>119.79</v>
      </c>
      <c r="F34" s="56">
        <f aca="true" t="shared" si="2" ref="F34:F95">E34-D34</f>
        <v>-328.90999999999997</v>
      </c>
      <c r="G34" s="72">
        <f t="shared" si="0"/>
        <v>26.69712502785826</v>
      </c>
      <c r="H34" s="149">
        <f>H35+H36</f>
        <v>0</v>
      </c>
      <c r="I34" s="149">
        <f>I35+I36</f>
        <v>0</v>
      </c>
      <c r="J34" s="149">
        <f>J35+J36</f>
        <v>0</v>
      </c>
      <c r="K34" s="156">
        <f>K35+K36</f>
        <v>0</v>
      </c>
    </row>
    <row r="35" spans="1:11" s="10" customFormat="1" ht="15" customHeight="1">
      <c r="A35" s="114"/>
      <c r="B35" s="119" t="s">
        <v>123</v>
      </c>
      <c r="C35" s="79">
        <v>448.7</v>
      </c>
      <c r="D35" s="65">
        <v>448.7</v>
      </c>
      <c r="E35" s="62">
        <v>119.79</v>
      </c>
      <c r="F35" s="58">
        <f t="shared" si="2"/>
        <v>-328.90999999999997</v>
      </c>
      <c r="G35" s="59">
        <f t="shared" si="0"/>
        <v>26.69712502785826</v>
      </c>
      <c r="H35" s="150">
        <v>0</v>
      </c>
      <c r="I35" s="150">
        <v>0</v>
      </c>
      <c r="J35" s="150">
        <v>0</v>
      </c>
      <c r="K35" s="130">
        <v>0</v>
      </c>
    </row>
    <row r="36" spans="1:11" s="10" customFormat="1" ht="27.75" customHeight="1" hidden="1">
      <c r="A36" s="114"/>
      <c r="B36" s="119" t="s">
        <v>113</v>
      </c>
      <c r="C36" s="79">
        <v>0</v>
      </c>
      <c r="D36" s="65">
        <v>0</v>
      </c>
      <c r="E36" s="62">
        <v>0</v>
      </c>
      <c r="F36" s="58">
        <f t="shared" si="2"/>
        <v>0</v>
      </c>
      <c r="G36" s="59">
        <f t="shared" si="0"/>
        <v>0</v>
      </c>
      <c r="H36" s="150">
        <v>0</v>
      </c>
      <c r="I36" s="150">
        <v>0</v>
      </c>
      <c r="J36" s="150">
        <v>0</v>
      </c>
      <c r="K36" s="130">
        <v>0</v>
      </c>
    </row>
    <row r="37" spans="1:11" s="1" customFormat="1" ht="15.75" customHeight="1">
      <c r="A37" s="113" t="s">
        <v>20</v>
      </c>
      <c r="B37" s="118" t="s">
        <v>6</v>
      </c>
      <c r="C37" s="74">
        <f>SUM(C38:C57)-C48</f>
        <v>575.4</v>
      </c>
      <c r="D37" s="56">
        <f>SUM(D38:D57)-D48</f>
        <v>575.4</v>
      </c>
      <c r="E37" s="128">
        <f>SUM(E38:E57)-E48</f>
        <v>93.4</v>
      </c>
      <c r="F37" s="56">
        <f t="shared" si="2"/>
        <v>-482</v>
      </c>
      <c r="G37" s="72">
        <f t="shared" si="0"/>
        <v>16.23218630517901</v>
      </c>
      <c r="H37" s="149">
        <f>SUM(H38:H57)-H48</f>
        <v>0</v>
      </c>
      <c r="I37" s="149">
        <f>SUM(I38:I57)-I48</f>
        <v>0</v>
      </c>
      <c r="J37" s="149">
        <f>SUM(J38:J57)-J48</f>
        <v>0</v>
      </c>
      <c r="K37" s="156">
        <f>SUM(K38:K57)-K48</f>
        <v>0</v>
      </c>
    </row>
    <row r="38" spans="1:11" s="10" customFormat="1" ht="15" customHeight="1">
      <c r="A38" s="111"/>
      <c r="B38" s="119" t="s">
        <v>123</v>
      </c>
      <c r="C38" s="73">
        <v>351</v>
      </c>
      <c r="D38" s="58">
        <v>351</v>
      </c>
      <c r="E38" s="62">
        <v>64.5</v>
      </c>
      <c r="F38" s="58">
        <f t="shared" si="2"/>
        <v>-286.5</v>
      </c>
      <c r="G38" s="59">
        <f t="shared" si="0"/>
        <v>18.37606837606838</v>
      </c>
      <c r="H38" s="150">
        <v>0</v>
      </c>
      <c r="I38" s="150">
        <v>0</v>
      </c>
      <c r="J38" s="150">
        <v>0</v>
      </c>
      <c r="K38" s="130">
        <v>0</v>
      </c>
    </row>
    <row r="39" spans="1:11" s="10" customFormat="1" ht="15.75" customHeight="1" hidden="1">
      <c r="A39" s="111"/>
      <c r="B39" s="119" t="s">
        <v>10</v>
      </c>
      <c r="C39" s="73">
        <v>0</v>
      </c>
      <c r="D39" s="58">
        <v>0</v>
      </c>
      <c r="E39" s="62"/>
      <c r="F39" s="58">
        <f t="shared" si="2"/>
        <v>0</v>
      </c>
      <c r="G39" s="59">
        <f t="shared" si="0"/>
        <v>0</v>
      </c>
      <c r="H39" s="150">
        <v>0</v>
      </c>
      <c r="I39" s="150">
        <v>0</v>
      </c>
      <c r="J39" s="150">
        <v>0</v>
      </c>
      <c r="K39" s="130">
        <v>0</v>
      </c>
    </row>
    <row r="40" spans="1:11" s="10" customFormat="1" ht="16.5" customHeight="1">
      <c r="A40" s="111"/>
      <c r="B40" s="119" t="s">
        <v>9</v>
      </c>
      <c r="C40" s="73">
        <v>7.7</v>
      </c>
      <c r="D40" s="58">
        <v>7.7</v>
      </c>
      <c r="E40" s="62">
        <v>0.13</v>
      </c>
      <c r="F40" s="58">
        <f t="shared" si="2"/>
        <v>-7.57</v>
      </c>
      <c r="G40" s="59">
        <f t="shared" si="0"/>
        <v>1.6883116883116882</v>
      </c>
      <c r="H40" s="150">
        <v>0</v>
      </c>
      <c r="I40" s="150">
        <v>0</v>
      </c>
      <c r="J40" s="150">
        <v>0</v>
      </c>
      <c r="K40" s="130">
        <v>0</v>
      </c>
    </row>
    <row r="41" spans="1:11" s="10" customFormat="1" ht="16.5" customHeight="1" hidden="1">
      <c r="A41" s="111"/>
      <c r="B41" s="119" t="s">
        <v>29</v>
      </c>
      <c r="C41" s="73">
        <v>0</v>
      </c>
      <c r="D41" s="58">
        <v>0</v>
      </c>
      <c r="E41" s="62"/>
      <c r="F41" s="58">
        <f t="shared" si="2"/>
        <v>0</v>
      </c>
      <c r="G41" s="59">
        <f t="shared" si="0"/>
        <v>0</v>
      </c>
      <c r="H41" s="150">
        <v>0</v>
      </c>
      <c r="I41" s="150">
        <v>0</v>
      </c>
      <c r="J41" s="150">
        <v>0</v>
      </c>
      <c r="K41" s="130">
        <v>0</v>
      </c>
    </row>
    <row r="42" spans="1:11" s="10" customFormat="1" ht="15" customHeight="1">
      <c r="A42" s="111"/>
      <c r="B42" s="119" t="s">
        <v>32</v>
      </c>
      <c r="C42" s="73">
        <v>30</v>
      </c>
      <c r="D42" s="58">
        <v>30</v>
      </c>
      <c r="E42" s="62"/>
      <c r="F42" s="58">
        <f t="shared" si="2"/>
        <v>-30</v>
      </c>
      <c r="G42" s="59">
        <f t="shared" si="0"/>
        <v>0</v>
      </c>
      <c r="H42" s="150">
        <v>0</v>
      </c>
      <c r="I42" s="150">
        <v>0</v>
      </c>
      <c r="J42" s="150">
        <v>0</v>
      </c>
      <c r="K42" s="130">
        <v>0</v>
      </c>
    </row>
    <row r="43" spans="1:11" s="10" customFormat="1" ht="15" customHeight="1">
      <c r="A43" s="111"/>
      <c r="B43" s="119" t="s">
        <v>30</v>
      </c>
      <c r="C43" s="73">
        <v>110.1</v>
      </c>
      <c r="D43" s="58">
        <v>89.87</v>
      </c>
      <c r="E43" s="62"/>
      <c r="F43" s="58">
        <f t="shared" si="2"/>
        <v>-89.87</v>
      </c>
      <c r="G43" s="59">
        <f t="shared" si="0"/>
        <v>0</v>
      </c>
      <c r="H43" s="150">
        <v>0</v>
      </c>
      <c r="I43" s="150">
        <v>0</v>
      </c>
      <c r="J43" s="150">
        <v>0</v>
      </c>
      <c r="K43" s="130">
        <v>0</v>
      </c>
    </row>
    <row r="44" spans="1:11" s="10" customFormat="1" ht="13.5" customHeight="1">
      <c r="A44" s="111"/>
      <c r="B44" s="119" t="s">
        <v>31</v>
      </c>
      <c r="C44" s="73">
        <v>0</v>
      </c>
      <c r="D44" s="58">
        <v>0.67</v>
      </c>
      <c r="E44" s="62"/>
      <c r="F44" s="58">
        <f t="shared" si="2"/>
        <v>-0.67</v>
      </c>
      <c r="G44" s="59">
        <f t="shared" si="0"/>
        <v>0</v>
      </c>
      <c r="H44" s="150">
        <v>0</v>
      </c>
      <c r="I44" s="150">
        <v>0</v>
      </c>
      <c r="J44" s="150">
        <v>0</v>
      </c>
      <c r="K44" s="130">
        <v>0</v>
      </c>
    </row>
    <row r="45" spans="1:11" s="10" customFormat="1" ht="12" customHeight="1" hidden="1">
      <c r="A45" s="111"/>
      <c r="B45" s="119" t="s">
        <v>120</v>
      </c>
      <c r="C45" s="73">
        <v>0</v>
      </c>
      <c r="D45" s="58">
        <v>0</v>
      </c>
      <c r="E45" s="62"/>
      <c r="F45" s="58">
        <f t="shared" si="2"/>
        <v>0</v>
      </c>
      <c r="G45" s="59">
        <f t="shared" si="0"/>
        <v>0</v>
      </c>
      <c r="H45" s="150">
        <v>0</v>
      </c>
      <c r="I45" s="150">
        <v>0</v>
      </c>
      <c r="J45" s="150">
        <v>0</v>
      </c>
      <c r="K45" s="130">
        <v>0</v>
      </c>
    </row>
    <row r="46" spans="1:11" s="10" customFormat="1" ht="12.75">
      <c r="A46" s="111"/>
      <c r="B46" s="119" t="s">
        <v>7</v>
      </c>
      <c r="C46" s="73">
        <v>6</v>
      </c>
      <c r="D46" s="58">
        <v>6</v>
      </c>
      <c r="E46" s="62">
        <v>1</v>
      </c>
      <c r="F46" s="58">
        <f t="shared" si="2"/>
        <v>-5</v>
      </c>
      <c r="G46" s="59">
        <f t="shared" si="0"/>
        <v>16.666666666666664</v>
      </c>
      <c r="H46" s="150">
        <v>0</v>
      </c>
      <c r="I46" s="150">
        <v>0</v>
      </c>
      <c r="J46" s="150">
        <v>0</v>
      </c>
      <c r="K46" s="130">
        <v>0</v>
      </c>
    </row>
    <row r="47" spans="1:11" s="10" customFormat="1" ht="12.75">
      <c r="A47" s="111"/>
      <c r="B47" s="119" t="s">
        <v>8</v>
      </c>
      <c r="C47" s="73">
        <v>20.9</v>
      </c>
      <c r="D47" s="58">
        <v>26.38</v>
      </c>
      <c r="E47" s="62">
        <v>3.31</v>
      </c>
      <c r="F47" s="58">
        <f t="shared" si="2"/>
        <v>-23.07</v>
      </c>
      <c r="G47" s="59">
        <f t="shared" si="0"/>
        <v>12.547384382107657</v>
      </c>
      <c r="H47" s="150">
        <v>0</v>
      </c>
      <c r="I47" s="150">
        <v>0</v>
      </c>
      <c r="J47" s="150">
        <v>0</v>
      </c>
      <c r="K47" s="130">
        <v>0</v>
      </c>
    </row>
    <row r="48" spans="1:11" s="10" customFormat="1" ht="12.75">
      <c r="A48" s="111"/>
      <c r="B48" s="119" t="s">
        <v>124</v>
      </c>
      <c r="C48" s="73">
        <v>1.5</v>
      </c>
      <c r="D48" s="58">
        <v>1.5</v>
      </c>
      <c r="E48" s="62"/>
      <c r="F48" s="58">
        <f t="shared" si="2"/>
        <v>-1.5</v>
      </c>
      <c r="G48" s="59">
        <f t="shared" si="0"/>
        <v>0</v>
      </c>
      <c r="H48" s="150">
        <v>0</v>
      </c>
      <c r="I48" s="150">
        <v>0</v>
      </c>
      <c r="J48" s="150">
        <v>0</v>
      </c>
      <c r="K48" s="130">
        <v>0</v>
      </c>
    </row>
    <row r="49" spans="1:11" s="10" customFormat="1" ht="15" customHeight="1">
      <c r="A49" s="111"/>
      <c r="B49" s="119" t="s">
        <v>100</v>
      </c>
      <c r="C49" s="73">
        <v>0</v>
      </c>
      <c r="D49" s="58">
        <v>0</v>
      </c>
      <c r="E49" s="62"/>
      <c r="F49" s="58">
        <f t="shared" si="2"/>
        <v>0</v>
      </c>
      <c r="G49" s="59">
        <f t="shared" si="0"/>
        <v>0</v>
      </c>
      <c r="H49" s="150">
        <v>0</v>
      </c>
      <c r="I49" s="150">
        <v>0</v>
      </c>
      <c r="J49" s="150">
        <v>0</v>
      </c>
      <c r="K49" s="130">
        <v>0</v>
      </c>
    </row>
    <row r="50" spans="1:11" s="10" customFormat="1" ht="30" customHeight="1" hidden="1">
      <c r="A50" s="111"/>
      <c r="B50" s="119" t="s">
        <v>121</v>
      </c>
      <c r="C50" s="73">
        <v>0</v>
      </c>
      <c r="D50" s="58">
        <v>0</v>
      </c>
      <c r="E50" s="62"/>
      <c r="F50" s="58">
        <f t="shared" si="2"/>
        <v>0</v>
      </c>
      <c r="G50" s="59">
        <f t="shared" si="0"/>
        <v>0</v>
      </c>
      <c r="H50" s="150">
        <v>0</v>
      </c>
      <c r="I50" s="150">
        <v>0</v>
      </c>
      <c r="J50" s="150">
        <v>0</v>
      </c>
      <c r="K50" s="130">
        <v>0</v>
      </c>
    </row>
    <row r="51" spans="1:11" s="10" customFormat="1" ht="28.5" customHeight="1" hidden="1">
      <c r="A51" s="111"/>
      <c r="B51" s="119" t="s">
        <v>113</v>
      </c>
      <c r="C51" s="73">
        <v>0</v>
      </c>
      <c r="D51" s="58">
        <v>0</v>
      </c>
      <c r="E51" s="62"/>
      <c r="F51" s="58">
        <f t="shared" si="2"/>
        <v>0</v>
      </c>
      <c r="G51" s="59">
        <f t="shared" si="0"/>
        <v>0</v>
      </c>
      <c r="H51" s="150">
        <v>0</v>
      </c>
      <c r="I51" s="150">
        <v>0</v>
      </c>
      <c r="J51" s="150">
        <v>0</v>
      </c>
      <c r="K51" s="130">
        <v>0</v>
      </c>
    </row>
    <row r="52" spans="1:11" s="10" customFormat="1" ht="12.75">
      <c r="A52" s="111"/>
      <c r="B52" s="119" t="s">
        <v>101</v>
      </c>
      <c r="C52" s="73">
        <v>2.1</v>
      </c>
      <c r="D52" s="58">
        <v>2.1</v>
      </c>
      <c r="E52" s="62">
        <v>0.98</v>
      </c>
      <c r="F52" s="58">
        <f t="shared" si="2"/>
        <v>-1.12</v>
      </c>
      <c r="G52" s="59">
        <f t="shared" si="0"/>
        <v>46.666666666666664</v>
      </c>
      <c r="H52" s="150">
        <v>0</v>
      </c>
      <c r="I52" s="150">
        <v>0</v>
      </c>
      <c r="J52" s="150">
        <v>0</v>
      </c>
      <c r="K52" s="130">
        <v>0</v>
      </c>
    </row>
    <row r="53" spans="1:11" s="10" customFormat="1" ht="38.25" hidden="1">
      <c r="A53" s="111"/>
      <c r="B53" s="119" t="s">
        <v>104</v>
      </c>
      <c r="C53" s="73">
        <v>0</v>
      </c>
      <c r="D53" s="58">
        <v>0</v>
      </c>
      <c r="E53" s="62"/>
      <c r="F53" s="58">
        <f t="shared" si="2"/>
        <v>0</v>
      </c>
      <c r="G53" s="59">
        <f t="shared" si="0"/>
        <v>0</v>
      </c>
      <c r="H53" s="150">
        <v>0</v>
      </c>
      <c r="I53" s="150">
        <v>0</v>
      </c>
      <c r="J53" s="150">
        <v>0</v>
      </c>
      <c r="K53" s="130">
        <v>0</v>
      </c>
    </row>
    <row r="54" spans="1:11" s="10" customFormat="1" ht="25.5" hidden="1">
      <c r="A54" s="111"/>
      <c r="B54" s="119" t="s">
        <v>115</v>
      </c>
      <c r="C54" s="73">
        <v>0</v>
      </c>
      <c r="D54" s="58">
        <v>0</v>
      </c>
      <c r="E54" s="62"/>
      <c r="F54" s="58">
        <f t="shared" si="2"/>
        <v>0</v>
      </c>
      <c r="G54" s="59">
        <f t="shared" si="0"/>
        <v>0</v>
      </c>
      <c r="H54" s="150">
        <v>0</v>
      </c>
      <c r="I54" s="150">
        <v>0</v>
      </c>
      <c r="J54" s="150">
        <v>0</v>
      </c>
      <c r="K54" s="130">
        <v>0</v>
      </c>
    </row>
    <row r="55" spans="1:11" s="10" customFormat="1" ht="13.5" customHeight="1">
      <c r="A55" s="111"/>
      <c r="B55" s="119" t="s">
        <v>33</v>
      </c>
      <c r="C55" s="73">
        <v>0</v>
      </c>
      <c r="D55" s="58">
        <v>0</v>
      </c>
      <c r="E55" s="62"/>
      <c r="F55" s="58">
        <f t="shared" si="2"/>
        <v>0</v>
      </c>
      <c r="G55" s="59">
        <f t="shared" si="0"/>
        <v>0</v>
      </c>
      <c r="H55" s="150">
        <v>0</v>
      </c>
      <c r="I55" s="150">
        <v>0</v>
      </c>
      <c r="J55" s="150">
        <v>0</v>
      </c>
      <c r="K55" s="130">
        <v>0</v>
      </c>
    </row>
    <row r="56" spans="1:11" s="10" customFormat="1" ht="12.75">
      <c r="A56" s="111"/>
      <c r="B56" s="119" t="s">
        <v>99</v>
      </c>
      <c r="C56" s="73">
        <v>47.6</v>
      </c>
      <c r="D56" s="58">
        <v>61.68</v>
      </c>
      <c r="E56" s="62">
        <v>23.48</v>
      </c>
      <c r="F56" s="58">
        <f t="shared" si="2"/>
        <v>-38.2</v>
      </c>
      <c r="G56" s="59">
        <f t="shared" si="0"/>
        <v>38.067444876783405</v>
      </c>
      <c r="H56" s="150">
        <v>0</v>
      </c>
      <c r="I56" s="150">
        <v>0</v>
      </c>
      <c r="J56" s="150">
        <v>0</v>
      </c>
      <c r="K56" s="130">
        <v>0</v>
      </c>
    </row>
    <row r="57" spans="1:11" s="10" customFormat="1" ht="15" customHeight="1">
      <c r="A57" s="111"/>
      <c r="B57" s="119" t="s">
        <v>122</v>
      </c>
      <c r="C57" s="73">
        <v>0</v>
      </c>
      <c r="D57" s="58">
        <v>0</v>
      </c>
      <c r="E57" s="62"/>
      <c r="F57" s="58">
        <f t="shared" si="2"/>
        <v>0</v>
      </c>
      <c r="G57" s="59">
        <f t="shared" si="0"/>
        <v>0</v>
      </c>
      <c r="H57" s="150">
        <v>0</v>
      </c>
      <c r="I57" s="150">
        <v>0</v>
      </c>
      <c r="J57" s="150">
        <v>0</v>
      </c>
      <c r="K57" s="130">
        <v>0</v>
      </c>
    </row>
    <row r="58" spans="1:11" s="10" customFormat="1" ht="28.5" customHeight="1">
      <c r="A58" s="91" t="s">
        <v>21</v>
      </c>
      <c r="B58" s="80" t="s">
        <v>107</v>
      </c>
      <c r="C58" s="71">
        <v>1</v>
      </c>
      <c r="D58" s="61">
        <v>1</v>
      </c>
      <c r="E58" s="60"/>
      <c r="F58" s="61">
        <f t="shared" si="2"/>
        <v>-1</v>
      </c>
      <c r="G58" s="57">
        <f t="shared" si="0"/>
        <v>0</v>
      </c>
      <c r="H58" s="149">
        <v>0</v>
      </c>
      <c r="I58" s="149">
        <v>0</v>
      </c>
      <c r="J58" s="149">
        <v>0</v>
      </c>
      <c r="K58" s="156">
        <v>0</v>
      </c>
    </row>
    <row r="59" spans="1:11" s="10" customFormat="1" ht="20.25" customHeight="1" hidden="1">
      <c r="A59" s="91" t="s">
        <v>22</v>
      </c>
      <c r="B59" s="80" t="s">
        <v>116</v>
      </c>
      <c r="C59" s="71">
        <v>0</v>
      </c>
      <c r="D59" s="61">
        <v>0</v>
      </c>
      <c r="E59" s="60"/>
      <c r="F59" s="61">
        <f t="shared" si="2"/>
        <v>0</v>
      </c>
      <c r="G59" s="57">
        <f t="shared" si="0"/>
        <v>0</v>
      </c>
      <c r="H59" s="149">
        <v>0</v>
      </c>
      <c r="I59" s="149">
        <v>0</v>
      </c>
      <c r="J59" s="149">
        <v>0</v>
      </c>
      <c r="K59" s="156">
        <v>0</v>
      </c>
    </row>
    <row r="60" spans="1:11" s="10" customFormat="1" ht="17.25" customHeight="1">
      <c r="A60" s="91" t="s">
        <v>41</v>
      </c>
      <c r="B60" s="118" t="s">
        <v>90</v>
      </c>
      <c r="C60" s="71">
        <v>0</v>
      </c>
      <c r="D60" s="61">
        <v>0</v>
      </c>
      <c r="E60" s="60"/>
      <c r="F60" s="61">
        <f t="shared" si="2"/>
        <v>0</v>
      </c>
      <c r="G60" s="57">
        <f t="shared" si="0"/>
        <v>0</v>
      </c>
      <c r="H60" s="149">
        <v>0</v>
      </c>
      <c r="I60" s="149">
        <v>0</v>
      </c>
      <c r="J60" s="149">
        <v>0</v>
      </c>
      <c r="K60" s="156">
        <v>0</v>
      </c>
    </row>
    <row r="61" spans="1:11" s="10" customFormat="1" ht="17.25" customHeight="1" hidden="1">
      <c r="A61" s="91" t="s">
        <v>42</v>
      </c>
      <c r="B61" s="118" t="s">
        <v>91</v>
      </c>
      <c r="C61" s="71">
        <v>0</v>
      </c>
      <c r="D61" s="61">
        <v>0</v>
      </c>
      <c r="E61" s="128"/>
      <c r="F61" s="61">
        <f t="shared" si="2"/>
        <v>0</v>
      </c>
      <c r="G61" s="57">
        <f t="shared" si="0"/>
        <v>0</v>
      </c>
      <c r="H61" s="149">
        <v>0</v>
      </c>
      <c r="I61" s="149">
        <v>0</v>
      </c>
      <c r="J61" s="149">
        <v>0</v>
      </c>
      <c r="K61" s="156">
        <v>0</v>
      </c>
    </row>
    <row r="62" spans="1:11" s="1" customFormat="1" ht="16.5" customHeight="1" hidden="1">
      <c r="A62" s="91" t="s">
        <v>69</v>
      </c>
      <c r="B62" s="118" t="s">
        <v>5</v>
      </c>
      <c r="C62" s="74">
        <v>0</v>
      </c>
      <c r="D62" s="56">
        <v>0</v>
      </c>
      <c r="E62" s="128"/>
      <c r="F62" s="61">
        <f t="shared" si="2"/>
        <v>0</v>
      </c>
      <c r="G62" s="57">
        <f t="shared" si="0"/>
        <v>0</v>
      </c>
      <c r="H62" s="151">
        <v>0</v>
      </c>
      <c r="I62" s="151">
        <v>0</v>
      </c>
      <c r="J62" s="151">
        <v>0</v>
      </c>
      <c r="K62" s="165">
        <v>0</v>
      </c>
    </row>
    <row r="63" spans="1:11" s="1" customFormat="1" ht="19.5" customHeight="1">
      <c r="A63" s="91" t="s">
        <v>80</v>
      </c>
      <c r="B63" s="118" t="s">
        <v>131</v>
      </c>
      <c r="C63" s="71">
        <v>14.5</v>
      </c>
      <c r="D63" s="61">
        <v>14.5</v>
      </c>
      <c r="E63" s="60">
        <v>7.57</v>
      </c>
      <c r="F63" s="61">
        <f t="shared" si="2"/>
        <v>-6.93</v>
      </c>
      <c r="G63" s="57">
        <f t="shared" si="0"/>
        <v>52.206896551724135</v>
      </c>
      <c r="H63" s="149">
        <v>0</v>
      </c>
      <c r="I63" s="149">
        <v>0</v>
      </c>
      <c r="J63" s="149">
        <v>0</v>
      </c>
      <c r="K63" s="156">
        <v>0</v>
      </c>
    </row>
    <row r="64" spans="1:11" s="1" customFormat="1" ht="15" customHeight="1">
      <c r="A64" s="91" t="s">
        <v>89</v>
      </c>
      <c r="B64" s="118" t="s">
        <v>130</v>
      </c>
      <c r="C64" s="74">
        <v>513.2</v>
      </c>
      <c r="D64" s="56">
        <v>513.2</v>
      </c>
      <c r="E64" s="128">
        <v>113.29</v>
      </c>
      <c r="F64" s="61">
        <f t="shared" si="2"/>
        <v>-399.91</v>
      </c>
      <c r="G64" s="57">
        <f t="shared" si="0"/>
        <v>22.075214341387372</v>
      </c>
      <c r="H64" s="151">
        <v>0</v>
      </c>
      <c r="I64" s="151">
        <v>0</v>
      </c>
      <c r="J64" s="151">
        <v>0</v>
      </c>
      <c r="K64" s="165">
        <v>0</v>
      </c>
    </row>
    <row r="65" spans="1:11" s="1" customFormat="1" ht="27.75" customHeight="1" hidden="1">
      <c r="A65" s="91" t="s">
        <v>92</v>
      </c>
      <c r="B65" s="118" t="s">
        <v>70</v>
      </c>
      <c r="C65" s="74">
        <v>0</v>
      </c>
      <c r="D65" s="56">
        <v>0</v>
      </c>
      <c r="E65" s="128"/>
      <c r="F65" s="61">
        <f t="shared" si="2"/>
        <v>0</v>
      </c>
      <c r="G65" s="57">
        <f t="shared" si="0"/>
        <v>0</v>
      </c>
      <c r="H65" s="151">
        <v>0</v>
      </c>
      <c r="I65" s="151">
        <v>0</v>
      </c>
      <c r="J65" s="151">
        <v>0</v>
      </c>
      <c r="K65" s="165">
        <v>0</v>
      </c>
    </row>
    <row r="66" spans="1:11" s="1" customFormat="1" ht="18" customHeight="1">
      <c r="A66" s="91" t="s">
        <v>96</v>
      </c>
      <c r="B66" s="118" t="s">
        <v>76</v>
      </c>
      <c r="C66" s="74">
        <v>0</v>
      </c>
      <c r="D66" s="56">
        <v>0</v>
      </c>
      <c r="E66" s="128"/>
      <c r="F66" s="61">
        <f t="shared" si="2"/>
        <v>0</v>
      </c>
      <c r="G66" s="57">
        <f t="shared" si="0"/>
        <v>0</v>
      </c>
      <c r="H66" s="151">
        <v>0</v>
      </c>
      <c r="I66" s="151">
        <v>0</v>
      </c>
      <c r="J66" s="151">
        <v>0</v>
      </c>
      <c r="K66" s="165">
        <v>0</v>
      </c>
    </row>
    <row r="67" spans="1:11" s="1" customFormat="1" ht="15" customHeight="1">
      <c r="A67" s="91" t="s">
        <v>106</v>
      </c>
      <c r="B67" s="118" t="s">
        <v>88</v>
      </c>
      <c r="C67" s="74">
        <v>5</v>
      </c>
      <c r="D67" s="56">
        <v>5</v>
      </c>
      <c r="E67" s="128"/>
      <c r="F67" s="61">
        <f t="shared" si="2"/>
        <v>-5</v>
      </c>
      <c r="G67" s="57">
        <f t="shared" si="0"/>
        <v>0</v>
      </c>
      <c r="H67" s="151">
        <v>0</v>
      </c>
      <c r="I67" s="151">
        <v>0</v>
      </c>
      <c r="J67" s="151">
        <v>0</v>
      </c>
      <c r="K67" s="165">
        <v>0</v>
      </c>
    </row>
    <row r="68" spans="1:11" s="1" customFormat="1" ht="17.25" customHeight="1">
      <c r="A68" s="91" t="s">
        <v>117</v>
      </c>
      <c r="B68" s="120" t="s">
        <v>82</v>
      </c>
      <c r="C68" s="74">
        <v>0</v>
      </c>
      <c r="D68" s="56">
        <v>0</v>
      </c>
      <c r="E68" s="128"/>
      <c r="F68" s="61">
        <f t="shared" si="2"/>
        <v>0</v>
      </c>
      <c r="G68" s="57">
        <f t="shared" si="0"/>
        <v>0</v>
      </c>
      <c r="H68" s="151">
        <v>0</v>
      </c>
      <c r="I68" s="151">
        <v>0</v>
      </c>
      <c r="J68" s="151">
        <v>0</v>
      </c>
      <c r="K68" s="165">
        <v>0</v>
      </c>
    </row>
    <row r="69" spans="1:11" s="1" customFormat="1" ht="16.5" customHeight="1">
      <c r="A69" s="115" t="s">
        <v>18</v>
      </c>
      <c r="B69" s="121" t="s">
        <v>39</v>
      </c>
      <c r="C69" s="78">
        <v>100</v>
      </c>
      <c r="D69" s="64">
        <v>100</v>
      </c>
      <c r="E69" s="90">
        <v>9.54</v>
      </c>
      <c r="F69" s="75">
        <f t="shared" si="2"/>
        <v>-90.46000000000001</v>
      </c>
      <c r="G69" s="76">
        <f t="shared" si="0"/>
        <v>9.54</v>
      </c>
      <c r="H69" s="152">
        <v>0</v>
      </c>
      <c r="I69" s="152">
        <v>0</v>
      </c>
      <c r="J69" s="152">
        <v>0</v>
      </c>
      <c r="K69" s="131">
        <v>0</v>
      </c>
    </row>
    <row r="70" spans="1:11" s="1" customFormat="1" ht="29.25" customHeight="1" hidden="1">
      <c r="A70" s="115" t="s">
        <v>25</v>
      </c>
      <c r="B70" s="121" t="s">
        <v>64</v>
      </c>
      <c r="C70" s="78">
        <v>0</v>
      </c>
      <c r="D70" s="64">
        <v>0</v>
      </c>
      <c r="E70" s="90">
        <v>0</v>
      </c>
      <c r="F70" s="75">
        <f t="shared" si="2"/>
        <v>0</v>
      </c>
      <c r="G70" s="76">
        <f t="shared" si="0"/>
        <v>0</v>
      </c>
      <c r="H70" s="151">
        <v>0</v>
      </c>
      <c r="I70" s="151">
        <v>0</v>
      </c>
      <c r="J70" s="151">
        <v>0</v>
      </c>
      <c r="K70" s="165">
        <v>0</v>
      </c>
    </row>
    <row r="71" spans="1:11" s="1" customFormat="1" ht="16.5" customHeight="1" hidden="1">
      <c r="A71" s="114" t="s">
        <v>56</v>
      </c>
      <c r="B71" s="122" t="s">
        <v>73</v>
      </c>
      <c r="C71" s="79">
        <v>0</v>
      </c>
      <c r="D71" s="65">
        <v>0</v>
      </c>
      <c r="E71" s="129">
        <v>0</v>
      </c>
      <c r="F71" s="75">
        <f t="shared" si="2"/>
        <v>0</v>
      </c>
      <c r="G71" s="76">
        <f t="shared" si="0"/>
        <v>0</v>
      </c>
      <c r="H71" s="153">
        <v>0</v>
      </c>
      <c r="I71" s="153">
        <v>0</v>
      </c>
      <c r="J71" s="153">
        <v>0</v>
      </c>
      <c r="K71" s="166">
        <v>0</v>
      </c>
    </row>
    <row r="72" spans="1:11" s="1" customFormat="1" ht="39" customHeight="1" hidden="1">
      <c r="A72" s="114" t="s">
        <v>68</v>
      </c>
      <c r="B72" s="122" t="s">
        <v>72</v>
      </c>
      <c r="C72" s="79">
        <v>0</v>
      </c>
      <c r="D72" s="65">
        <v>0</v>
      </c>
      <c r="E72" s="129">
        <v>0</v>
      </c>
      <c r="F72" s="75">
        <f t="shared" si="2"/>
        <v>0</v>
      </c>
      <c r="G72" s="76">
        <f t="shared" si="0"/>
        <v>0</v>
      </c>
      <c r="H72" s="153">
        <v>0</v>
      </c>
      <c r="I72" s="153">
        <v>0</v>
      </c>
      <c r="J72" s="153">
        <v>0</v>
      </c>
      <c r="K72" s="166">
        <v>0</v>
      </c>
    </row>
    <row r="73" spans="1:11" s="1" customFormat="1" ht="15.75" customHeight="1">
      <c r="A73" s="17" t="s">
        <v>23</v>
      </c>
      <c r="B73" s="82" t="s">
        <v>34</v>
      </c>
      <c r="C73" s="66">
        <f>SUM(C74:C79)</f>
        <v>343.8</v>
      </c>
      <c r="D73" s="55">
        <f>SUM(D74:D79)</f>
        <v>343.8</v>
      </c>
      <c r="E73" s="63">
        <f>SUM(E74:E79)</f>
        <v>309.52</v>
      </c>
      <c r="F73" s="67">
        <f t="shared" si="2"/>
        <v>-34.28000000000003</v>
      </c>
      <c r="G73" s="68">
        <f>IF(D73=0,0,E73/D73*100)</f>
        <v>90.02908667830133</v>
      </c>
      <c r="H73" s="152">
        <f>SUM(H75:H79)</f>
        <v>0</v>
      </c>
      <c r="I73" s="152">
        <f>SUM(I75:I79)</f>
        <v>0</v>
      </c>
      <c r="J73" s="152">
        <f>SUM(J75:J79)</f>
        <v>0</v>
      </c>
      <c r="K73" s="131">
        <f>SUM(K75:K79)</f>
        <v>0</v>
      </c>
    </row>
    <row r="74" spans="1:11" s="1" customFormat="1" ht="15.75" customHeight="1" hidden="1">
      <c r="A74" s="17"/>
      <c r="B74" s="83" t="s">
        <v>135</v>
      </c>
      <c r="C74" s="182">
        <v>0</v>
      </c>
      <c r="D74" s="69">
        <v>0</v>
      </c>
      <c r="E74" s="157">
        <v>0</v>
      </c>
      <c r="F74" s="85">
        <f t="shared" si="2"/>
        <v>0</v>
      </c>
      <c r="G74" s="70">
        <f>IF(D74=0,0,E74/D74*100)</f>
        <v>0</v>
      </c>
      <c r="H74" s="152"/>
      <c r="I74" s="152"/>
      <c r="J74" s="152"/>
      <c r="K74" s="131"/>
    </row>
    <row r="75" spans="1:11" s="1" customFormat="1" ht="19.5" customHeight="1" hidden="1">
      <c r="A75" s="114"/>
      <c r="B75" s="122" t="s">
        <v>35</v>
      </c>
      <c r="C75" s="79">
        <v>0</v>
      </c>
      <c r="D75" s="65">
        <v>0</v>
      </c>
      <c r="E75" s="129">
        <v>0</v>
      </c>
      <c r="F75" s="75">
        <f t="shared" si="2"/>
        <v>0</v>
      </c>
      <c r="G75" s="76">
        <f aca="true" t="shared" si="3" ref="G75:G95">IF(D75=0,0,E75/D75*100)</f>
        <v>0</v>
      </c>
      <c r="H75" s="153">
        <v>0</v>
      </c>
      <c r="I75" s="153">
        <v>0</v>
      </c>
      <c r="J75" s="153">
        <v>0</v>
      </c>
      <c r="K75" s="166">
        <v>0</v>
      </c>
    </row>
    <row r="76" spans="1:11" s="1" customFormat="1" ht="16.5" customHeight="1">
      <c r="A76" s="114"/>
      <c r="B76" s="122" t="s">
        <v>79</v>
      </c>
      <c r="C76" s="79">
        <v>325.8</v>
      </c>
      <c r="D76" s="65">
        <v>325.8</v>
      </c>
      <c r="E76" s="62">
        <v>309.52</v>
      </c>
      <c r="F76" s="58">
        <f t="shared" si="2"/>
        <v>-16.28000000000003</v>
      </c>
      <c r="G76" s="59">
        <f t="shared" si="3"/>
        <v>95.00306936771025</v>
      </c>
      <c r="H76" s="150">
        <v>0</v>
      </c>
      <c r="I76" s="150">
        <v>0</v>
      </c>
      <c r="J76" s="150">
        <v>0</v>
      </c>
      <c r="K76" s="130">
        <v>0</v>
      </c>
    </row>
    <row r="77" spans="1:11" s="1" customFormat="1" ht="29.25" customHeight="1">
      <c r="A77" s="92"/>
      <c r="B77" s="83" t="s">
        <v>108</v>
      </c>
      <c r="C77" s="79">
        <v>6</v>
      </c>
      <c r="D77" s="65">
        <v>6</v>
      </c>
      <c r="E77" s="62"/>
      <c r="F77" s="58">
        <f t="shared" si="2"/>
        <v>-6</v>
      </c>
      <c r="G77" s="59">
        <f t="shared" si="3"/>
        <v>0</v>
      </c>
      <c r="H77" s="150">
        <v>0</v>
      </c>
      <c r="I77" s="150">
        <v>0</v>
      </c>
      <c r="J77" s="150">
        <v>0</v>
      </c>
      <c r="K77" s="130">
        <v>0</v>
      </c>
    </row>
    <row r="78" spans="1:11" s="1" customFormat="1" ht="25.5" customHeight="1">
      <c r="A78" s="92"/>
      <c r="B78" s="83" t="s">
        <v>111</v>
      </c>
      <c r="C78" s="79">
        <v>12</v>
      </c>
      <c r="D78" s="65">
        <v>12</v>
      </c>
      <c r="E78" s="62"/>
      <c r="F78" s="58">
        <f t="shared" si="2"/>
        <v>-12</v>
      </c>
      <c r="G78" s="59">
        <f t="shared" si="3"/>
        <v>0</v>
      </c>
      <c r="H78" s="150">
        <v>0</v>
      </c>
      <c r="I78" s="150">
        <v>0</v>
      </c>
      <c r="J78" s="150">
        <v>0</v>
      </c>
      <c r="K78" s="130">
        <v>0</v>
      </c>
    </row>
    <row r="79" spans="1:11" s="1" customFormat="1" ht="15.75" customHeight="1" hidden="1">
      <c r="A79" s="114" t="s">
        <v>110</v>
      </c>
      <c r="B79" s="122" t="s">
        <v>36</v>
      </c>
      <c r="C79" s="79">
        <v>0</v>
      </c>
      <c r="D79" s="65">
        <v>0</v>
      </c>
      <c r="E79" s="129">
        <v>0</v>
      </c>
      <c r="F79" s="77">
        <f t="shared" si="2"/>
        <v>0</v>
      </c>
      <c r="G79" s="84">
        <f t="shared" si="3"/>
        <v>0</v>
      </c>
      <c r="H79" s="150">
        <v>0</v>
      </c>
      <c r="I79" s="150">
        <v>0</v>
      </c>
      <c r="J79" s="150">
        <v>0</v>
      </c>
      <c r="K79" s="130">
        <v>0</v>
      </c>
    </row>
    <row r="80" spans="1:11" s="1" customFormat="1" ht="12.75">
      <c r="A80" s="115" t="s">
        <v>24</v>
      </c>
      <c r="B80" s="121" t="s">
        <v>2</v>
      </c>
      <c r="C80" s="78">
        <f>C81+C82</f>
        <v>302.6</v>
      </c>
      <c r="D80" s="64">
        <f>D81+D82</f>
        <v>313.95000000000005</v>
      </c>
      <c r="E80" s="90">
        <f>E81+E82</f>
        <v>61.99</v>
      </c>
      <c r="F80" s="64">
        <f t="shared" si="2"/>
        <v>-251.96000000000004</v>
      </c>
      <c r="G80" s="76">
        <f t="shared" si="3"/>
        <v>19.745182353878004</v>
      </c>
      <c r="H80" s="152">
        <f>H81+H82</f>
        <v>0</v>
      </c>
      <c r="I80" s="152">
        <f>I81+I82</f>
        <v>0</v>
      </c>
      <c r="J80" s="152">
        <f>J81+J82</f>
        <v>0</v>
      </c>
      <c r="K80" s="131">
        <f>K81+K82</f>
        <v>0</v>
      </c>
    </row>
    <row r="81" spans="1:11" s="8" customFormat="1" ht="15" customHeight="1" hidden="1">
      <c r="A81" s="113" t="s">
        <v>37</v>
      </c>
      <c r="B81" s="118" t="s">
        <v>13</v>
      </c>
      <c r="C81" s="74">
        <v>0</v>
      </c>
      <c r="D81" s="56">
        <v>0</v>
      </c>
      <c r="E81" s="128">
        <v>0</v>
      </c>
      <c r="F81" s="56">
        <f t="shared" si="2"/>
        <v>0</v>
      </c>
      <c r="G81" s="57">
        <f t="shared" si="3"/>
        <v>0</v>
      </c>
      <c r="H81" s="151">
        <v>0</v>
      </c>
      <c r="I81" s="151">
        <v>0</v>
      </c>
      <c r="J81" s="151">
        <v>0</v>
      </c>
      <c r="K81" s="165">
        <v>0</v>
      </c>
    </row>
    <row r="82" spans="1:11" s="8" customFormat="1" ht="15" customHeight="1">
      <c r="A82" s="113" t="s">
        <v>38</v>
      </c>
      <c r="B82" s="118" t="s">
        <v>15</v>
      </c>
      <c r="C82" s="74">
        <f>SUM(C83:C88)</f>
        <v>302.6</v>
      </c>
      <c r="D82" s="56">
        <f>SUM(D83:D88)</f>
        <v>313.95000000000005</v>
      </c>
      <c r="E82" s="128">
        <f>SUM(E83:E88)</f>
        <v>61.99</v>
      </c>
      <c r="F82" s="56">
        <f t="shared" si="2"/>
        <v>-251.96000000000004</v>
      </c>
      <c r="G82" s="72">
        <f t="shared" si="3"/>
        <v>19.745182353878004</v>
      </c>
      <c r="H82" s="151">
        <f>SUM(H83:H88)</f>
        <v>0</v>
      </c>
      <c r="I82" s="151">
        <f>SUM(I83:I88)</f>
        <v>0</v>
      </c>
      <c r="J82" s="151">
        <f>SUM(J83:J88)</f>
        <v>0</v>
      </c>
      <c r="K82" s="165">
        <f>SUM(K83:K88)</f>
        <v>0</v>
      </c>
    </row>
    <row r="83" spans="1:11" s="7" customFormat="1" ht="12.75">
      <c r="A83" s="111"/>
      <c r="B83" s="119" t="s">
        <v>125</v>
      </c>
      <c r="C83" s="73">
        <v>143.1</v>
      </c>
      <c r="D83" s="58">
        <v>143.1</v>
      </c>
      <c r="E83" s="62">
        <v>46.99</v>
      </c>
      <c r="F83" s="58">
        <v>79.81</v>
      </c>
      <c r="G83" s="59">
        <f t="shared" si="3"/>
        <v>32.837176799440954</v>
      </c>
      <c r="H83" s="150">
        <v>0</v>
      </c>
      <c r="I83" s="150">
        <v>0</v>
      </c>
      <c r="J83" s="150">
        <v>0</v>
      </c>
      <c r="K83" s="130">
        <v>0</v>
      </c>
    </row>
    <row r="84" spans="1:11" s="7" customFormat="1" ht="12.75">
      <c r="A84" s="111"/>
      <c r="B84" s="119" t="s">
        <v>14</v>
      </c>
      <c r="C84" s="73">
        <v>78</v>
      </c>
      <c r="D84" s="58">
        <v>78</v>
      </c>
      <c r="E84" s="62"/>
      <c r="F84" s="58">
        <f t="shared" si="2"/>
        <v>-78</v>
      </c>
      <c r="G84" s="59">
        <f t="shared" si="3"/>
        <v>0</v>
      </c>
      <c r="H84" s="150">
        <v>0</v>
      </c>
      <c r="I84" s="150">
        <v>0</v>
      </c>
      <c r="J84" s="150">
        <v>0</v>
      </c>
      <c r="K84" s="130">
        <v>0</v>
      </c>
    </row>
    <row r="85" spans="1:11" s="7" customFormat="1" ht="14.25" customHeight="1">
      <c r="A85" s="111"/>
      <c r="B85" s="119" t="s">
        <v>40</v>
      </c>
      <c r="C85" s="73">
        <v>0</v>
      </c>
      <c r="D85" s="58">
        <v>0</v>
      </c>
      <c r="E85" s="62"/>
      <c r="F85" s="58">
        <f t="shared" si="2"/>
        <v>0</v>
      </c>
      <c r="G85" s="59">
        <f t="shared" si="3"/>
        <v>0</v>
      </c>
      <c r="H85" s="150">
        <v>0</v>
      </c>
      <c r="I85" s="150">
        <v>0</v>
      </c>
      <c r="J85" s="150">
        <v>0</v>
      </c>
      <c r="K85" s="130">
        <v>0</v>
      </c>
    </row>
    <row r="86" spans="1:12" s="7" customFormat="1" ht="12.75">
      <c r="A86" s="111"/>
      <c r="B86" s="119" t="s">
        <v>12</v>
      </c>
      <c r="C86" s="73">
        <v>50</v>
      </c>
      <c r="D86" s="58">
        <v>50</v>
      </c>
      <c r="E86" s="62"/>
      <c r="F86" s="58">
        <f t="shared" si="2"/>
        <v>-50</v>
      </c>
      <c r="G86" s="59">
        <f t="shared" si="3"/>
        <v>0</v>
      </c>
      <c r="H86" s="150">
        <v>0</v>
      </c>
      <c r="I86" s="150">
        <v>0</v>
      </c>
      <c r="J86" s="150">
        <v>0</v>
      </c>
      <c r="K86" s="130">
        <v>0</v>
      </c>
      <c r="L86" s="112"/>
    </row>
    <row r="87" spans="1:12" s="7" customFormat="1" ht="15" customHeight="1">
      <c r="A87" s="111"/>
      <c r="B87" s="119" t="s">
        <v>11</v>
      </c>
      <c r="C87" s="185">
        <v>31.5</v>
      </c>
      <c r="D87" s="132">
        <v>42.85</v>
      </c>
      <c r="E87" s="134">
        <v>15</v>
      </c>
      <c r="F87" s="132">
        <f t="shared" si="2"/>
        <v>-27.85</v>
      </c>
      <c r="G87" s="133">
        <f t="shared" si="3"/>
        <v>35.00583430571762</v>
      </c>
      <c r="H87" s="150">
        <v>0</v>
      </c>
      <c r="I87" s="150">
        <v>0</v>
      </c>
      <c r="J87" s="150">
        <v>0</v>
      </c>
      <c r="K87" s="130">
        <v>0</v>
      </c>
      <c r="L87" s="14"/>
    </row>
    <row r="88" spans="1:11" s="7" customFormat="1" ht="13.5" customHeight="1" hidden="1">
      <c r="A88" s="111"/>
      <c r="B88" s="81" t="s">
        <v>109</v>
      </c>
      <c r="C88" s="185">
        <v>0</v>
      </c>
      <c r="D88" s="132">
        <v>0</v>
      </c>
      <c r="E88" s="134">
        <v>0</v>
      </c>
      <c r="F88" s="132">
        <f t="shared" si="2"/>
        <v>0</v>
      </c>
      <c r="G88" s="133">
        <f t="shared" si="3"/>
        <v>0</v>
      </c>
      <c r="H88" s="150">
        <v>0</v>
      </c>
      <c r="I88" s="150">
        <v>0</v>
      </c>
      <c r="J88" s="150">
        <v>0</v>
      </c>
      <c r="K88" s="130">
        <v>0</v>
      </c>
    </row>
    <row r="89" spans="1:11" s="7" customFormat="1" ht="28.5" customHeight="1" hidden="1">
      <c r="A89" s="113" t="s">
        <v>26</v>
      </c>
      <c r="B89" s="123" t="s">
        <v>93</v>
      </c>
      <c r="C89" s="71">
        <v>0</v>
      </c>
      <c r="D89" s="61">
        <v>0</v>
      </c>
      <c r="E89" s="60">
        <v>0</v>
      </c>
      <c r="F89" s="135">
        <f t="shared" si="2"/>
        <v>0</v>
      </c>
      <c r="G89" s="57">
        <f t="shared" si="3"/>
        <v>0</v>
      </c>
      <c r="H89" s="149">
        <v>0</v>
      </c>
      <c r="I89" s="149">
        <v>0</v>
      </c>
      <c r="J89" s="149">
        <v>0</v>
      </c>
      <c r="K89" s="156">
        <v>0</v>
      </c>
    </row>
    <row r="90" spans="1:11" s="5" customFormat="1" ht="16.5" customHeight="1">
      <c r="A90" s="54" t="s">
        <v>27</v>
      </c>
      <c r="B90" s="104" t="s">
        <v>132</v>
      </c>
      <c r="C90" s="39">
        <v>0</v>
      </c>
      <c r="D90" s="40">
        <v>0</v>
      </c>
      <c r="E90" s="136"/>
      <c r="F90" s="135">
        <f t="shared" si="2"/>
        <v>0</v>
      </c>
      <c r="G90" s="57">
        <f t="shared" si="3"/>
        <v>0</v>
      </c>
      <c r="H90" s="154">
        <v>0</v>
      </c>
      <c r="I90" s="154">
        <v>0</v>
      </c>
      <c r="J90" s="154">
        <v>0</v>
      </c>
      <c r="K90" s="167">
        <v>0</v>
      </c>
    </row>
    <row r="91" spans="1:11" s="5" customFormat="1" ht="18.75" customHeight="1" hidden="1">
      <c r="A91" s="28" t="s">
        <v>28</v>
      </c>
      <c r="B91" s="124" t="s">
        <v>71</v>
      </c>
      <c r="C91" s="39">
        <v>0</v>
      </c>
      <c r="D91" s="40">
        <v>0</v>
      </c>
      <c r="E91" s="136">
        <v>0</v>
      </c>
      <c r="F91" s="135">
        <f t="shared" si="2"/>
        <v>0</v>
      </c>
      <c r="G91" s="57">
        <f t="shared" si="3"/>
        <v>0</v>
      </c>
      <c r="H91" s="149">
        <v>0</v>
      </c>
      <c r="I91" s="149">
        <v>0</v>
      </c>
      <c r="J91" s="149">
        <v>0</v>
      </c>
      <c r="K91" s="156">
        <v>0</v>
      </c>
    </row>
    <row r="92" spans="1:13" s="5" customFormat="1" ht="16.5" customHeight="1" thickBot="1">
      <c r="A92" s="103" t="s">
        <v>83</v>
      </c>
      <c r="B92" s="123" t="s">
        <v>86</v>
      </c>
      <c r="C92" s="39">
        <v>10.7</v>
      </c>
      <c r="D92" s="40">
        <v>10.7</v>
      </c>
      <c r="E92" s="136">
        <v>2.68</v>
      </c>
      <c r="F92" s="61">
        <f t="shared" si="2"/>
        <v>-8.02</v>
      </c>
      <c r="G92" s="57">
        <f t="shared" si="3"/>
        <v>25.04672897196262</v>
      </c>
      <c r="H92" s="149">
        <v>0</v>
      </c>
      <c r="I92" s="149">
        <v>0</v>
      </c>
      <c r="J92" s="149">
        <v>0</v>
      </c>
      <c r="K92" s="156">
        <v>0</v>
      </c>
      <c r="M92" s="16"/>
    </row>
    <row r="93" spans="1:11" s="5" customFormat="1" ht="16.5" customHeight="1" hidden="1">
      <c r="A93" s="26" t="s">
        <v>78</v>
      </c>
      <c r="B93" s="93" t="s">
        <v>119</v>
      </c>
      <c r="C93" s="186">
        <v>0</v>
      </c>
      <c r="D93" s="44">
        <v>0</v>
      </c>
      <c r="E93" s="137"/>
      <c r="F93" s="61">
        <f t="shared" si="2"/>
        <v>0</v>
      </c>
      <c r="G93" s="57">
        <f t="shared" si="3"/>
        <v>0</v>
      </c>
      <c r="H93" s="149">
        <v>0</v>
      </c>
      <c r="I93" s="149">
        <v>0</v>
      </c>
      <c r="J93" s="149">
        <v>0</v>
      </c>
      <c r="K93" s="156">
        <v>0</v>
      </c>
    </row>
    <row r="94" spans="1:11" s="5" customFormat="1" ht="21.75" customHeight="1" hidden="1" thickBot="1">
      <c r="A94" s="116" t="s">
        <v>118</v>
      </c>
      <c r="B94" s="124" t="s">
        <v>94</v>
      </c>
      <c r="C94" s="186">
        <v>0</v>
      </c>
      <c r="D94" s="44">
        <v>0</v>
      </c>
      <c r="E94" s="137">
        <v>0</v>
      </c>
      <c r="F94" s="135">
        <f t="shared" si="2"/>
        <v>0</v>
      </c>
      <c r="G94" s="138">
        <f t="shared" si="3"/>
        <v>0</v>
      </c>
      <c r="H94" s="149">
        <v>0</v>
      </c>
      <c r="I94" s="149">
        <v>0</v>
      </c>
      <c r="J94" s="149">
        <v>0</v>
      </c>
      <c r="K94" s="156">
        <v>0</v>
      </c>
    </row>
    <row r="95" spans="1:13" s="7" customFormat="1" ht="20.25" customHeight="1" thickBot="1">
      <c r="A95" s="100"/>
      <c r="B95" s="117" t="s">
        <v>1</v>
      </c>
      <c r="C95" s="106">
        <f>C33+C69+C70+C73+C80+C89+C90+C91+C92+C93+C94</f>
        <v>2314.8999999999996</v>
      </c>
      <c r="D95" s="36">
        <f>D33+D69+D70+D73+D80+D89+D90+D91+D92+D93+D94</f>
        <v>2326.25</v>
      </c>
      <c r="E95" s="170">
        <f>E33+E69+E70+E73+E80+E89+E90+E91+E92+E93+E94</f>
        <v>717.78</v>
      </c>
      <c r="F95" s="36">
        <f t="shared" si="2"/>
        <v>-1608.47</v>
      </c>
      <c r="G95" s="43">
        <f t="shared" si="3"/>
        <v>30.85566899516389</v>
      </c>
      <c r="H95" s="147">
        <f>H33+H69+H70+H73+H80+H89+H90+H91+H92+H93+H94</f>
        <v>0</v>
      </c>
      <c r="I95" s="147">
        <f>I33+I69+I70+I73+I80+I89+I90+I91+I92+I93+I94</f>
        <v>0</v>
      </c>
      <c r="J95" s="147">
        <f>J33+J69+J70+J73+J80+J89+J90+J91+J92+J93+J94</f>
        <v>0</v>
      </c>
      <c r="K95" s="45">
        <f>K33+K69+K70+K73+K80+K89+K90+K91+K92+K93+K94</f>
        <v>0</v>
      </c>
      <c r="L95" s="52"/>
      <c r="M95" s="52"/>
    </row>
    <row r="96" spans="1:11" s="7" customFormat="1" ht="21.75" customHeight="1" thickBot="1">
      <c r="A96" s="107"/>
      <c r="B96" s="155" t="s">
        <v>55</v>
      </c>
      <c r="C96" s="106">
        <f>C31-C95</f>
        <v>0</v>
      </c>
      <c r="D96" s="36">
        <f>D31-D95</f>
        <v>0</v>
      </c>
      <c r="E96" s="170">
        <f>E31-E95</f>
        <v>187.49000000000012</v>
      </c>
      <c r="F96" s="36"/>
      <c r="G96" s="46"/>
      <c r="H96" s="147">
        <f>H31-H95</f>
        <v>0</v>
      </c>
      <c r="I96" s="147">
        <f>I31-I95</f>
        <v>0</v>
      </c>
      <c r="J96" s="147">
        <f>J31-J95</f>
        <v>0</v>
      </c>
      <c r="K96" s="45">
        <f>K31-K95</f>
        <v>0</v>
      </c>
    </row>
    <row r="97" spans="1:7" s="4" customFormat="1" ht="15.75" customHeight="1">
      <c r="A97" s="6"/>
      <c r="B97" s="18"/>
      <c r="C97" s="21"/>
      <c r="D97" s="22"/>
      <c r="E97" s="21"/>
      <c r="F97" s="21"/>
      <c r="G97" s="21"/>
    </row>
    <row r="98" spans="1:7" s="4" customFormat="1" ht="14.25" customHeight="1">
      <c r="A98" s="34"/>
      <c r="B98" s="19"/>
      <c r="C98" s="21"/>
      <c r="E98" s="22"/>
      <c r="F98" s="21"/>
      <c r="G98" s="21"/>
    </row>
    <row r="99" spans="1:7" s="4" customFormat="1" ht="14.25" customHeight="1">
      <c r="A99" s="34"/>
      <c r="C99" s="21"/>
      <c r="D99" s="21"/>
      <c r="E99" s="21"/>
      <c r="F99" s="21"/>
      <c r="G99" s="21"/>
    </row>
    <row r="100" spans="1:3" ht="14.25" customHeight="1" hidden="1">
      <c r="A100" s="11" t="s">
        <v>58</v>
      </c>
      <c r="B100" s="11"/>
      <c r="C100" s="15"/>
    </row>
    <row r="101" spans="1:4" ht="18" customHeight="1" hidden="1">
      <c r="A101" s="203" t="s">
        <v>59</v>
      </c>
      <c r="B101" s="203"/>
      <c r="C101" s="15"/>
      <c r="D101" s="49">
        <f>D105+D133+D135+D128+D103</f>
        <v>0</v>
      </c>
    </row>
    <row r="102" spans="1:4" ht="12.75" customHeight="1" hidden="1">
      <c r="A102" s="11"/>
      <c r="B102" s="11"/>
      <c r="C102" s="15"/>
      <c r="D102" s="50"/>
    </row>
    <row r="103" spans="1:6" ht="15.75" customHeight="1" hidden="1">
      <c r="A103" s="87" t="s">
        <v>87</v>
      </c>
      <c r="B103" s="87"/>
      <c r="D103" s="48">
        <f>D104</f>
        <v>0</v>
      </c>
      <c r="F103" s="24"/>
    </row>
    <row r="104" spans="1:6" ht="32.25" customHeight="1" hidden="1">
      <c r="A104" s="11"/>
      <c r="B104" s="25" t="s">
        <v>156</v>
      </c>
      <c r="C104" s="33"/>
      <c r="D104" s="50"/>
      <c r="F104" s="24"/>
    </row>
    <row r="105" spans="1:4" ht="15" hidden="1">
      <c r="A105" s="202" t="s">
        <v>84</v>
      </c>
      <c r="B105" s="202"/>
      <c r="C105" s="15"/>
      <c r="D105" s="48">
        <f>D106+D107+D108+D109+D110+D111+D112+D113+D114+D115+D116+D118+D117+D119+D120+D121+D122+D123+D124+D125+D126+D127</f>
        <v>0</v>
      </c>
    </row>
    <row r="106" spans="2:4" ht="29.25" customHeight="1" hidden="1">
      <c r="B106" s="25" t="s">
        <v>133</v>
      </c>
      <c r="C106" s="25"/>
      <c r="D106" s="23"/>
    </row>
    <row r="107" spans="2:4" ht="29.25" customHeight="1" hidden="1">
      <c r="B107" s="25" t="s">
        <v>134</v>
      </c>
      <c r="C107" s="25"/>
      <c r="D107" s="23"/>
    </row>
    <row r="108" spans="1:4" ht="30" hidden="1">
      <c r="A108" s="20"/>
      <c r="B108" s="25" t="s">
        <v>138</v>
      </c>
      <c r="C108" s="25"/>
      <c r="D108" s="23"/>
    </row>
    <row r="109" spans="1:4" ht="45" customHeight="1" hidden="1">
      <c r="A109" s="20"/>
      <c r="B109" s="25" t="s">
        <v>140</v>
      </c>
      <c r="C109" s="25"/>
      <c r="D109" s="23"/>
    </row>
    <row r="110" spans="1:4" ht="30" hidden="1">
      <c r="A110" s="20"/>
      <c r="B110" s="25" t="s">
        <v>143</v>
      </c>
      <c r="C110" s="25"/>
      <c r="D110" s="23"/>
    </row>
    <row r="111" spans="1:4" ht="48.75" customHeight="1" hidden="1">
      <c r="A111" s="20"/>
      <c r="B111" s="20" t="s">
        <v>141</v>
      </c>
      <c r="C111" s="20"/>
      <c r="D111" s="23"/>
    </row>
    <row r="112" spans="1:4" ht="50.25" customHeight="1" hidden="1">
      <c r="A112" s="20"/>
      <c r="B112" s="20" t="s">
        <v>142</v>
      </c>
      <c r="C112" s="20"/>
      <c r="D112" s="23"/>
    </row>
    <row r="113" spans="1:4" ht="30" hidden="1">
      <c r="A113" s="20"/>
      <c r="B113" s="20" t="s">
        <v>144</v>
      </c>
      <c r="C113" s="20"/>
      <c r="D113" s="50"/>
    </row>
    <row r="114" spans="1:4" ht="31.5" customHeight="1" hidden="1">
      <c r="A114" s="20"/>
      <c r="B114" s="20" t="s">
        <v>147</v>
      </c>
      <c r="C114" s="20"/>
      <c r="D114" s="50"/>
    </row>
    <row r="115" spans="1:4" ht="30" hidden="1">
      <c r="A115" s="20"/>
      <c r="B115" s="20" t="s">
        <v>149</v>
      </c>
      <c r="C115" s="20"/>
      <c r="D115" s="50"/>
    </row>
    <row r="116" spans="1:4" ht="45" hidden="1">
      <c r="A116" s="20"/>
      <c r="B116" s="20" t="s">
        <v>148</v>
      </c>
      <c r="C116" s="20"/>
      <c r="D116" s="50"/>
    </row>
    <row r="117" spans="1:4" ht="30" hidden="1">
      <c r="A117" s="20"/>
      <c r="B117" s="20" t="s">
        <v>152</v>
      </c>
      <c r="C117" s="20"/>
      <c r="D117" s="50"/>
    </row>
    <row r="118" spans="1:4" ht="48" customHeight="1" hidden="1">
      <c r="A118" s="20"/>
      <c r="B118" s="20" t="s">
        <v>150</v>
      </c>
      <c r="C118" s="20"/>
      <c r="D118" s="50"/>
    </row>
    <row r="119" spans="1:4" ht="60" hidden="1">
      <c r="A119" s="20"/>
      <c r="B119" s="20" t="s">
        <v>151</v>
      </c>
      <c r="C119" s="20"/>
      <c r="D119" s="50"/>
    </row>
    <row r="120" spans="1:4" ht="64.5" customHeight="1" hidden="1">
      <c r="A120" s="20"/>
      <c r="B120" s="20" t="s">
        <v>154</v>
      </c>
      <c r="C120" s="20"/>
      <c r="D120" s="50"/>
    </row>
    <row r="121" spans="1:4" ht="50.25" customHeight="1" hidden="1">
      <c r="A121" s="20"/>
      <c r="B121" s="20" t="s">
        <v>157</v>
      </c>
      <c r="C121" s="20"/>
      <c r="D121" s="50"/>
    </row>
    <row r="122" spans="1:4" ht="30" hidden="1">
      <c r="A122" s="20"/>
      <c r="B122" s="20" t="s">
        <v>158</v>
      </c>
      <c r="C122" s="20"/>
      <c r="D122" s="50"/>
    </row>
    <row r="123" spans="1:4" ht="30" hidden="1">
      <c r="A123" s="20"/>
      <c r="B123" s="20" t="s">
        <v>159</v>
      </c>
      <c r="C123" s="20"/>
      <c r="D123" s="50"/>
    </row>
    <row r="124" spans="1:4" ht="45" hidden="1">
      <c r="A124" s="20"/>
      <c r="B124" s="20" t="s">
        <v>160</v>
      </c>
      <c r="C124" s="20"/>
      <c r="D124" s="50"/>
    </row>
    <row r="125" spans="1:4" ht="30" hidden="1">
      <c r="A125" s="20"/>
      <c r="B125" s="20" t="s">
        <v>161</v>
      </c>
      <c r="C125" s="20"/>
      <c r="D125" s="50"/>
    </row>
    <row r="126" spans="1:4" ht="45" hidden="1">
      <c r="A126" s="20"/>
      <c r="B126" s="20" t="s">
        <v>162</v>
      </c>
      <c r="C126" s="20"/>
      <c r="D126" s="50"/>
    </row>
    <row r="127" spans="1:4" ht="45" hidden="1">
      <c r="A127" s="20"/>
      <c r="B127" s="20" t="s">
        <v>163</v>
      </c>
      <c r="C127" s="20"/>
      <c r="D127" s="50"/>
    </row>
    <row r="128" spans="1:4" ht="15" hidden="1">
      <c r="A128" s="88" t="s">
        <v>77</v>
      </c>
      <c r="B128" s="11"/>
      <c r="C128" s="15"/>
      <c r="D128" s="9">
        <f>D129</f>
        <v>0</v>
      </c>
    </row>
    <row r="129" spans="1:4" ht="17.25" customHeight="1" hidden="1">
      <c r="A129" s="200" t="s">
        <v>112</v>
      </c>
      <c r="B129" s="200"/>
      <c r="C129" s="32"/>
      <c r="D129" s="22">
        <f>D130+D131+D132</f>
        <v>0</v>
      </c>
    </row>
    <row r="130" spans="1:4" ht="30" customHeight="1" hidden="1">
      <c r="A130" s="20"/>
      <c r="B130" s="89" t="s">
        <v>153</v>
      </c>
      <c r="C130" s="15"/>
      <c r="D130" s="35"/>
    </row>
    <row r="131" spans="1:4" ht="18.75" customHeight="1" hidden="1">
      <c r="A131" s="20"/>
      <c r="B131" s="89" t="s">
        <v>155</v>
      </c>
      <c r="C131" s="15"/>
      <c r="D131" s="35"/>
    </row>
    <row r="132" spans="1:4" ht="18.75" customHeight="1" hidden="1">
      <c r="A132" s="20"/>
      <c r="B132" s="89" t="s">
        <v>164</v>
      </c>
      <c r="C132" s="15"/>
      <c r="D132" s="35"/>
    </row>
    <row r="133" spans="1:4" ht="15" customHeight="1" hidden="1">
      <c r="A133" s="202" t="s">
        <v>81</v>
      </c>
      <c r="B133" s="202"/>
      <c r="C133" s="51"/>
      <c r="D133" s="9">
        <f>D134</f>
        <v>0</v>
      </c>
    </row>
    <row r="134" spans="1:4" ht="17.25" customHeight="1" hidden="1">
      <c r="A134" s="11"/>
      <c r="B134" s="20" t="s">
        <v>146</v>
      </c>
      <c r="C134" s="15"/>
      <c r="D134" s="23"/>
    </row>
    <row r="135" spans="1:4" ht="17.25" customHeight="1" hidden="1">
      <c r="A135" s="202" t="s">
        <v>136</v>
      </c>
      <c r="B135" s="202"/>
      <c r="C135" s="15"/>
      <c r="D135" s="22">
        <f>D136+D138</f>
        <v>0</v>
      </c>
    </row>
    <row r="136" spans="1:4" ht="14.25" hidden="1">
      <c r="A136" s="195" t="s">
        <v>137</v>
      </c>
      <c r="B136" s="195"/>
      <c r="C136" s="15"/>
      <c r="D136" s="31">
        <f>D137</f>
        <v>0</v>
      </c>
    </row>
    <row r="137" spans="1:4" ht="30" customHeight="1" hidden="1">
      <c r="A137" s="3"/>
      <c r="B137" s="20" t="s">
        <v>105</v>
      </c>
      <c r="C137" s="15"/>
      <c r="D137" s="23"/>
    </row>
    <row r="138" spans="1:4" ht="15.75" customHeight="1" hidden="1">
      <c r="A138" s="195" t="s">
        <v>145</v>
      </c>
      <c r="B138" s="195"/>
      <c r="C138" s="15"/>
      <c r="D138" s="31">
        <f>D139</f>
        <v>0</v>
      </c>
    </row>
    <row r="139" spans="1:4" ht="31.5" customHeight="1" hidden="1">
      <c r="A139" s="3"/>
      <c r="B139" s="20" t="s">
        <v>139</v>
      </c>
      <c r="C139" s="15"/>
      <c r="D139" s="23"/>
    </row>
  </sheetData>
  <sheetProtection/>
  <mergeCells count="22">
    <mergeCell ref="A1:G1"/>
    <mergeCell ref="A2:G2"/>
    <mergeCell ref="F6:F7"/>
    <mergeCell ref="G6:G7"/>
    <mergeCell ref="D6:D7"/>
    <mergeCell ref="A6:A7"/>
    <mergeCell ref="E6:E7"/>
    <mergeCell ref="C6:C7"/>
    <mergeCell ref="B6:B7"/>
    <mergeCell ref="A129:B129"/>
    <mergeCell ref="A136:B136"/>
    <mergeCell ref="A101:B101"/>
    <mergeCell ref="A135:B135"/>
    <mergeCell ref="A133:B133"/>
    <mergeCell ref="A138:B138"/>
    <mergeCell ref="A8:K8"/>
    <mergeCell ref="A32:K32"/>
    <mergeCell ref="I6:I7"/>
    <mergeCell ref="J6:J7"/>
    <mergeCell ref="K6:K7"/>
    <mergeCell ref="A105:B105"/>
    <mergeCell ref="H6:H7"/>
  </mergeCells>
  <printOptions/>
  <pageMargins left="0.7874015748031497" right="0.3937007874015748" top="0.5905511811023623" bottom="0.3937007874015748" header="0" footer="0"/>
  <pageSetup fitToHeight="2" horizontalDpi="600" verticalDpi="600" orientation="portrait" paperSize="9" scale="62" r:id="rId1"/>
  <rowBreaks count="1" manualBreakCount="1"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Гульчачак Р. Марданшина</cp:lastModifiedBy>
  <cp:lastPrinted>2021-04-05T14:25:06Z</cp:lastPrinted>
  <dcterms:created xsi:type="dcterms:W3CDTF">2002-03-11T10:22:12Z</dcterms:created>
  <dcterms:modified xsi:type="dcterms:W3CDTF">2021-04-06T07:41:20Z</dcterms:modified>
  <cp:category/>
  <cp:version/>
  <cp:contentType/>
  <cp:contentStatus/>
</cp:coreProperties>
</file>